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gjmcevoy\Desktop\"/>
    </mc:Choice>
  </mc:AlternateContent>
  <workbookProtection workbookAlgorithmName="SHA-512" workbookHashValue="XFZoGIiZz4aJJY2mP5YMAhyiFQvacZXKsP/zvv/gA+HuYFjBd80MCSWDXIHaM6elow0xPkj1JtpgkFwTBWhWGg==" workbookSaltValue="l0c+9RDelOOScFTFgSIMCQ==" workbookSpinCount="100000" lockStructure="1"/>
  <bookViews>
    <workbookView xWindow="0" yWindow="0" windowWidth="28800" windowHeight="11580" tabRatio="669" firstSheet="1" activeTab="1"/>
  </bookViews>
  <sheets>
    <sheet name="Submission Data" sheetId="11" state="hidden" r:id="rId1"/>
    <sheet name="Overview" sheetId="8" r:id="rId2"/>
    <sheet name="Overview - Old" sheetId="1" state="hidden" r:id="rId3"/>
    <sheet name="Submission Details" sheetId="14" r:id="rId4"/>
    <sheet name="Securities Details" sheetId="13" r:id="rId5"/>
    <sheet name="SecDLookups" sheetId="12" state="hidden" r:id="rId6"/>
    <sheet name="Passporting Details" sheetId="5" r:id="rId7"/>
    <sheet name="CountryLookups" sheetId="15" state="hidden" r:id="rId8"/>
  </sheets>
  <definedNames>
    <definedName name="_xlnm._FilterDatabase" localSheetId="7" hidden="1">CountryLookups!$A$1:$A$1</definedName>
    <definedName name="_xlnm._FilterDatabase" localSheetId="3" hidden="1">'Submission Details'!$A$1:$I$212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4" l="1"/>
  <c r="C13" i="14" l="1"/>
  <c r="B17" i="11"/>
  <c r="BP316" i="11" l="1"/>
  <c r="BO316" i="11"/>
  <c r="BN316" i="11"/>
  <c r="BM316" i="11"/>
  <c r="BL316" i="11"/>
  <c r="BK316" i="11"/>
  <c r="CF316" i="11" s="1"/>
  <c r="BJ316" i="11"/>
  <c r="BI316" i="11"/>
  <c r="BH316" i="11"/>
  <c r="BG316" i="11"/>
  <c r="BX316" i="11" s="1"/>
  <c r="BF316" i="11"/>
  <c r="BE316" i="11"/>
  <c r="BD316" i="11"/>
  <c r="BC316" i="11"/>
  <c r="BA316" i="11"/>
  <c r="AX316" i="11"/>
  <c r="AW316" i="11"/>
  <c r="AU316" i="11"/>
  <c r="AY316" i="11" s="1"/>
  <c r="AT316" i="11"/>
  <c r="AS316" i="11"/>
  <c r="AR316" i="11"/>
  <c r="AQ316" i="11"/>
  <c r="AP316" i="11"/>
  <c r="AO316" i="11"/>
  <c r="AN316" i="11"/>
  <c r="AM316" i="11"/>
  <c r="AL316" i="11"/>
  <c r="AK316" i="11"/>
  <c r="AJ316" i="11"/>
  <c r="AI316" i="11"/>
  <c r="AG316" i="11"/>
  <c r="AH316" i="11" s="1"/>
  <c r="AF316" i="11"/>
  <c r="AE316" i="11"/>
  <c r="AD316" i="11"/>
  <c r="AC316" i="11"/>
  <c r="BP315" i="11"/>
  <c r="BO315" i="11"/>
  <c r="BN315" i="11"/>
  <c r="BM315" i="11"/>
  <c r="BL315" i="11"/>
  <c r="BK315" i="11"/>
  <c r="CF315" i="11" s="1"/>
  <c r="BJ315" i="11"/>
  <c r="BI315" i="11"/>
  <c r="BY315" i="11" s="1"/>
  <c r="BH315" i="11"/>
  <c r="BG315" i="11"/>
  <c r="BX315" i="11" s="1"/>
  <c r="BF315" i="11"/>
  <c r="BE315" i="11"/>
  <c r="BD315" i="11"/>
  <c r="BC315" i="11"/>
  <c r="BA315" i="11"/>
  <c r="AX315" i="11"/>
  <c r="AW315" i="11"/>
  <c r="AU315" i="11"/>
  <c r="AY315" i="11" s="1"/>
  <c r="AT315" i="11"/>
  <c r="AS315" i="11"/>
  <c r="AR315" i="11"/>
  <c r="AQ315" i="11"/>
  <c r="AP315" i="11"/>
  <c r="AO315" i="11"/>
  <c r="AN315" i="11"/>
  <c r="AM315" i="11"/>
  <c r="AL315" i="11"/>
  <c r="AK315" i="11"/>
  <c r="AJ315" i="11"/>
  <c r="AI315" i="11"/>
  <c r="AG315" i="11"/>
  <c r="AH315" i="11" s="1"/>
  <c r="AF315" i="11"/>
  <c r="AE315" i="11"/>
  <c r="AD315" i="11"/>
  <c r="AC315" i="11"/>
  <c r="BU314" i="11"/>
  <c r="BP314" i="11"/>
  <c r="BO314" i="11"/>
  <c r="BN314" i="11"/>
  <c r="BM314" i="11"/>
  <c r="BL314" i="11"/>
  <c r="BK314" i="11"/>
  <c r="CF314" i="11" s="1"/>
  <c r="BJ314" i="11"/>
  <c r="BI314" i="11"/>
  <c r="BY314" i="11" s="1"/>
  <c r="BH314" i="11"/>
  <c r="BG314" i="11"/>
  <c r="BW314" i="11" s="1"/>
  <c r="BF314" i="11"/>
  <c r="BE314" i="11"/>
  <c r="BD314" i="11"/>
  <c r="BC314" i="11"/>
  <c r="BA314" i="11"/>
  <c r="AX314" i="11"/>
  <c r="AW314" i="11"/>
  <c r="AU314" i="11"/>
  <c r="AT314" i="11"/>
  <c r="AS314" i="11"/>
  <c r="AR314" i="11"/>
  <c r="AQ314" i="11"/>
  <c r="AP314" i="11"/>
  <c r="AO314" i="11"/>
  <c r="AN314" i="11"/>
  <c r="AM314" i="11"/>
  <c r="AL314" i="11"/>
  <c r="AK314" i="11"/>
  <c r="AJ314" i="11"/>
  <c r="AI314" i="11"/>
  <c r="AG314" i="11"/>
  <c r="AH314" i="11" s="1"/>
  <c r="AF314" i="11"/>
  <c r="AE314" i="11"/>
  <c r="AD314" i="11"/>
  <c r="AC314" i="11"/>
  <c r="BP313" i="11"/>
  <c r="BO313" i="11"/>
  <c r="BN313" i="11"/>
  <c r="BM313" i="11"/>
  <c r="BL313" i="11"/>
  <c r="BK313" i="11"/>
  <c r="BJ313" i="11"/>
  <c r="BI313" i="11"/>
  <c r="BY313" i="11" s="1"/>
  <c r="BH313" i="11"/>
  <c r="BG313" i="11"/>
  <c r="BF313" i="11"/>
  <c r="BE313" i="11"/>
  <c r="BD313" i="11"/>
  <c r="BC313" i="11"/>
  <c r="BA313" i="11"/>
  <c r="AX313" i="11"/>
  <c r="AW313" i="11"/>
  <c r="AU313" i="11"/>
  <c r="AY313" i="11" s="1"/>
  <c r="AT313" i="11"/>
  <c r="AS313" i="11"/>
  <c r="AR313" i="11"/>
  <c r="AQ313" i="11"/>
  <c r="AP313" i="11"/>
  <c r="AO313" i="11"/>
  <c r="AN313" i="11"/>
  <c r="AM313" i="11"/>
  <c r="AL313" i="11"/>
  <c r="AK313" i="11"/>
  <c r="AJ313" i="11"/>
  <c r="AI313" i="11"/>
  <c r="AG313" i="11"/>
  <c r="AH313" i="11" s="1"/>
  <c r="AF313" i="11"/>
  <c r="AE313" i="11"/>
  <c r="AD313" i="11"/>
  <c r="AC313" i="11"/>
  <c r="BP312" i="11"/>
  <c r="BO312" i="11"/>
  <c r="BN312" i="11"/>
  <c r="BM312" i="11"/>
  <c r="BL312" i="11"/>
  <c r="BK312" i="11"/>
  <c r="CE312" i="11" s="1"/>
  <c r="BJ312" i="11"/>
  <c r="BI312" i="11"/>
  <c r="BY312" i="11" s="1"/>
  <c r="BH312" i="11"/>
  <c r="BG312" i="11"/>
  <c r="BW312" i="11" s="1"/>
  <c r="BF312" i="11"/>
  <c r="BE312" i="11"/>
  <c r="BD312" i="11"/>
  <c r="BC312" i="11"/>
  <c r="BA312" i="11"/>
  <c r="AX312" i="11"/>
  <c r="AW312" i="11"/>
  <c r="AU312" i="11"/>
  <c r="AY312" i="11" s="1"/>
  <c r="AT312" i="11"/>
  <c r="AS312" i="11"/>
  <c r="AR312" i="11"/>
  <c r="AQ312" i="11"/>
  <c r="AP312" i="11"/>
  <c r="AO312" i="11"/>
  <c r="AN312" i="11"/>
  <c r="AM312" i="11"/>
  <c r="AL312" i="11"/>
  <c r="AK312" i="11"/>
  <c r="AJ312" i="11"/>
  <c r="AI312" i="11"/>
  <c r="AG312" i="11"/>
  <c r="AH312" i="11" s="1"/>
  <c r="AF312" i="11"/>
  <c r="AE312" i="11"/>
  <c r="AD312" i="11"/>
  <c r="AC312" i="11"/>
  <c r="BP311" i="11"/>
  <c r="BO311" i="11"/>
  <c r="BN311" i="11"/>
  <c r="BM311" i="11"/>
  <c r="BL311" i="11"/>
  <c r="BK311" i="11"/>
  <c r="CE311" i="11" s="1"/>
  <c r="BJ311" i="11"/>
  <c r="BI311" i="11"/>
  <c r="BH311" i="11"/>
  <c r="BG311" i="11"/>
  <c r="BW311" i="11" s="1"/>
  <c r="BF311" i="11"/>
  <c r="BE311" i="11"/>
  <c r="BD311" i="11"/>
  <c r="BC311" i="11"/>
  <c r="BA311" i="11"/>
  <c r="AX311" i="11"/>
  <c r="AW311" i="11"/>
  <c r="AU311" i="11"/>
  <c r="AT311" i="11"/>
  <c r="AS311" i="11"/>
  <c r="AR311" i="11"/>
  <c r="AQ311" i="11"/>
  <c r="AP311" i="11"/>
  <c r="AO311" i="11"/>
  <c r="AN311" i="11"/>
  <c r="AM311" i="11"/>
  <c r="AL311" i="11"/>
  <c r="AK311" i="11"/>
  <c r="AJ311" i="11"/>
  <c r="AI311" i="11"/>
  <c r="AG311" i="11"/>
  <c r="AH311" i="11" s="1"/>
  <c r="AF311" i="11"/>
  <c r="AE311" i="11"/>
  <c r="AD311" i="11"/>
  <c r="AC311" i="11"/>
  <c r="BP310" i="11"/>
  <c r="BO310" i="11"/>
  <c r="BN310" i="11"/>
  <c r="BM310" i="11"/>
  <c r="BL310" i="11"/>
  <c r="BK310" i="11"/>
  <c r="BJ310" i="11"/>
  <c r="BI310" i="11"/>
  <c r="BY310" i="11" s="1"/>
  <c r="BH310" i="11"/>
  <c r="BG310" i="11"/>
  <c r="BF310" i="11"/>
  <c r="BE310" i="11"/>
  <c r="BD310" i="11"/>
  <c r="BC310" i="11"/>
  <c r="BA310" i="11"/>
  <c r="AX310" i="11"/>
  <c r="AW310" i="11"/>
  <c r="AU310" i="11"/>
  <c r="AY310" i="11" s="1"/>
  <c r="AT310" i="11"/>
  <c r="AS310" i="11"/>
  <c r="AR310" i="11"/>
  <c r="AQ310" i="11"/>
  <c r="AP310" i="11"/>
  <c r="AO310" i="11"/>
  <c r="AN310" i="11"/>
  <c r="AM310" i="11"/>
  <c r="AL310" i="11"/>
  <c r="AK310" i="11"/>
  <c r="AJ310" i="11"/>
  <c r="AI310" i="11"/>
  <c r="AG310" i="11"/>
  <c r="AH310" i="11" s="1"/>
  <c r="AF310" i="11"/>
  <c r="AE310" i="11"/>
  <c r="AD310" i="11"/>
  <c r="AC310" i="11"/>
  <c r="BP309" i="11"/>
  <c r="BO309" i="11"/>
  <c r="BN309" i="11"/>
  <c r="BM309" i="11"/>
  <c r="BL309" i="11"/>
  <c r="BK309" i="11"/>
  <c r="CE309" i="11" s="1"/>
  <c r="BJ309" i="11"/>
  <c r="BI309" i="11"/>
  <c r="BY309" i="11" s="1"/>
  <c r="BH309" i="11"/>
  <c r="BG309" i="11"/>
  <c r="BW309" i="11" s="1"/>
  <c r="BF309" i="11"/>
  <c r="BE309" i="11"/>
  <c r="BD309" i="11"/>
  <c r="BC309" i="11"/>
  <c r="BA309" i="11"/>
  <c r="AX309" i="11"/>
  <c r="AW309" i="11"/>
  <c r="AU309" i="11"/>
  <c r="AY309" i="11" s="1"/>
  <c r="AT309" i="11"/>
  <c r="AS309" i="11"/>
  <c r="AR309" i="11"/>
  <c r="AQ309" i="11"/>
  <c r="AP309" i="11"/>
  <c r="AO309" i="11"/>
  <c r="AN309" i="11"/>
  <c r="AM309" i="11"/>
  <c r="AL309" i="11"/>
  <c r="AK309" i="11"/>
  <c r="AJ309" i="11"/>
  <c r="AI309" i="11"/>
  <c r="AG309" i="11"/>
  <c r="AH309" i="11" s="1"/>
  <c r="AF309" i="11"/>
  <c r="AE309" i="11"/>
  <c r="AD309" i="11"/>
  <c r="AC309" i="11"/>
  <c r="BP308" i="11"/>
  <c r="BO308" i="11"/>
  <c r="BN308" i="11"/>
  <c r="BM308" i="11"/>
  <c r="BL308" i="11"/>
  <c r="BK308" i="11"/>
  <c r="CE308" i="11" s="1"/>
  <c r="BJ308" i="11"/>
  <c r="BI308" i="11"/>
  <c r="BY308" i="11" s="1"/>
  <c r="BH308" i="11"/>
  <c r="BG308" i="11"/>
  <c r="BW308" i="11" s="1"/>
  <c r="BF308" i="11"/>
  <c r="BE308" i="11"/>
  <c r="BD308" i="11"/>
  <c r="BC308" i="11"/>
  <c r="BA308" i="11"/>
  <c r="AX308" i="11"/>
  <c r="AW308" i="11"/>
  <c r="AU308" i="11"/>
  <c r="AY308" i="11" s="1"/>
  <c r="AT308" i="11"/>
  <c r="AS308" i="11"/>
  <c r="AR308" i="11"/>
  <c r="AQ308" i="11"/>
  <c r="AP308" i="11"/>
  <c r="AO308" i="11"/>
  <c r="AN308" i="11"/>
  <c r="AM308" i="11"/>
  <c r="AL308" i="11"/>
  <c r="AK308" i="11"/>
  <c r="AJ308" i="11"/>
  <c r="AI308" i="11"/>
  <c r="AG308" i="11"/>
  <c r="AH308" i="11" s="1"/>
  <c r="AF308" i="11"/>
  <c r="AE308" i="11"/>
  <c r="AD308" i="11"/>
  <c r="AC308" i="11"/>
  <c r="BP307" i="11"/>
  <c r="BO307" i="11"/>
  <c r="BN307" i="11"/>
  <c r="BM307" i="11"/>
  <c r="BL307" i="11"/>
  <c r="BK307" i="11"/>
  <c r="CE307" i="11" s="1"/>
  <c r="BJ307" i="11"/>
  <c r="BI307" i="11"/>
  <c r="BH307" i="11"/>
  <c r="BG307" i="11"/>
  <c r="BW307" i="11" s="1"/>
  <c r="BF307" i="11"/>
  <c r="BE307" i="11"/>
  <c r="BD307" i="11"/>
  <c r="BC307" i="11"/>
  <c r="BA307" i="11"/>
  <c r="AX307" i="11"/>
  <c r="AW307" i="11"/>
  <c r="AU307" i="11"/>
  <c r="AY307" i="11" s="1"/>
  <c r="AT307" i="11"/>
  <c r="AS307" i="11"/>
  <c r="AR307" i="11"/>
  <c r="AQ307" i="11"/>
  <c r="AP307" i="11"/>
  <c r="AO307" i="11"/>
  <c r="AN307" i="11"/>
  <c r="AM307" i="11"/>
  <c r="AL307" i="11"/>
  <c r="AK307" i="11"/>
  <c r="AJ307" i="11"/>
  <c r="AI307" i="11"/>
  <c r="AG307" i="11"/>
  <c r="AH307" i="11" s="1"/>
  <c r="AF307" i="11"/>
  <c r="AE307" i="11"/>
  <c r="AD307" i="11"/>
  <c r="AC307" i="11"/>
  <c r="BP306" i="11"/>
  <c r="BO306" i="11"/>
  <c r="BN306" i="11"/>
  <c r="BM306" i="11"/>
  <c r="BL306" i="11"/>
  <c r="BK306" i="11"/>
  <c r="CE306" i="11" s="1"/>
  <c r="BJ306" i="11"/>
  <c r="BI306" i="11"/>
  <c r="BH306" i="11"/>
  <c r="BG306" i="11"/>
  <c r="BW306" i="11" s="1"/>
  <c r="BF306" i="11"/>
  <c r="BE306" i="11"/>
  <c r="BD306" i="11"/>
  <c r="BC306" i="11"/>
  <c r="BA306" i="11"/>
  <c r="AX306" i="11"/>
  <c r="AW306" i="11"/>
  <c r="AU306" i="11"/>
  <c r="AY306" i="11" s="1"/>
  <c r="AT306" i="11"/>
  <c r="AS306" i="11"/>
  <c r="AR306" i="11"/>
  <c r="AQ306" i="11"/>
  <c r="AP306" i="11"/>
  <c r="AO306" i="11"/>
  <c r="AN306" i="11"/>
  <c r="AM306" i="11"/>
  <c r="AL306" i="11"/>
  <c r="AK306" i="11"/>
  <c r="AJ306" i="11"/>
  <c r="AI306" i="11"/>
  <c r="AG306" i="11"/>
  <c r="AH306" i="11" s="1"/>
  <c r="AF306" i="11"/>
  <c r="AE306" i="11"/>
  <c r="AD306" i="11"/>
  <c r="AC306" i="11"/>
  <c r="BP305" i="11"/>
  <c r="BO305" i="11"/>
  <c r="BN305" i="11"/>
  <c r="BM305" i="11"/>
  <c r="BL305" i="11"/>
  <c r="BK305" i="11"/>
  <c r="CE305" i="11" s="1"/>
  <c r="BJ305" i="11"/>
  <c r="BI305" i="11"/>
  <c r="BH305" i="11"/>
  <c r="BG305" i="11"/>
  <c r="BW305" i="11" s="1"/>
  <c r="BF305" i="11"/>
  <c r="BE305" i="11"/>
  <c r="BD305" i="11"/>
  <c r="BC305" i="11"/>
  <c r="BA305" i="11"/>
  <c r="AX305" i="11"/>
  <c r="AW305" i="11"/>
  <c r="AU305" i="11"/>
  <c r="AY305" i="11" s="1"/>
  <c r="AT305" i="11"/>
  <c r="AS305" i="11"/>
  <c r="AR305" i="11"/>
  <c r="AQ305" i="11"/>
  <c r="AP305" i="11"/>
  <c r="AO305" i="11"/>
  <c r="AN305" i="11"/>
  <c r="AM305" i="11"/>
  <c r="AL305" i="11"/>
  <c r="AK305" i="11"/>
  <c r="AJ305" i="11"/>
  <c r="AI305" i="11"/>
  <c r="AG305" i="11"/>
  <c r="AH305" i="11" s="1"/>
  <c r="AF305" i="11"/>
  <c r="AE305" i="11"/>
  <c r="AD305" i="11"/>
  <c r="AC305" i="11"/>
  <c r="BP304" i="11"/>
  <c r="BO304" i="11"/>
  <c r="BN304" i="11"/>
  <c r="BM304" i="11"/>
  <c r="BL304" i="11"/>
  <c r="BK304" i="11"/>
  <c r="CE304" i="11" s="1"/>
  <c r="BJ304" i="11"/>
  <c r="BI304" i="11"/>
  <c r="BH304" i="11"/>
  <c r="BG304" i="11"/>
  <c r="BW304" i="11" s="1"/>
  <c r="BF304" i="11"/>
  <c r="BE304" i="11"/>
  <c r="BD304" i="11"/>
  <c r="BC304" i="11"/>
  <c r="BA304" i="11"/>
  <c r="AX304" i="11"/>
  <c r="AW304" i="11"/>
  <c r="AU304" i="11"/>
  <c r="AY304" i="11" s="1"/>
  <c r="AT304" i="11"/>
  <c r="AS304" i="11"/>
  <c r="AR304" i="11"/>
  <c r="AQ304" i="11"/>
  <c r="AP304" i="11"/>
  <c r="AO304" i="11"/>
  <c r="AN304" i="11"/>
  <c r="AM304" i="11"/>
  <c r="AL304" i="11"/>
  <c r="AK304" i="11"/>
  <c r="AJ304" i="11"/>
  <c r="AI304" i="11"/>
  <c r="AG304" i="11"/>
  <c r="AH304" i="11" s="1"/>
  <c r="AF304" i="11"/>
  <c r="AE304" i="11"/>
  <c r="AD304" i="11"/>
  <c r="AC304" i="11"/>
  <c r="BP303" i="11"/>
  <c r="BO303" i="11"/>
  <c r="BN303" i="11"/>
  <c r="BM303" i="11"/>
  <c r="BL303" i="11"/>
  <c r="BK303" i="11"/>
  <c r="CE303" i="11" s="1"/>
  <c r="BJ303" i="11"/>
  <c r="BI303" i="11"/>
  <c r="BH303" i="11"/>
  <c r="BG303" i="11"/>
  <c r="BW303" i="11" s="1"/>
  <c r="BF303" i="11"/>
  <c r="BE303" i="11"/>
  <c r="BD303" i="11"/>
  <c r="BC303" i="11"/>
  <c r="BA303" i="11"/>
  <c r="AX303" i="11"/>
  <c r="AW303" i="11"/>
  <c r="AU303" i="11"/>
  <c r="AY303" i="11" s="1"/>
  <c r="AT303" i="11"/>
  <c r="AS303" i="11"/>
  <c r="AR303" i="11"/>
  <c r="AQ303" i="11"/>
  <c r="AP303" i="11"/>
  <c r="AO303" i="11"/>
  <c r="AN303" i="11"/>
  <c r="AM303" i="11"/>
  <c r="AL303" i="11"/>
  <c r="AK303" i="11"/>
  <c r="AJ303" i="11"/>
  <c r="AI303" i="11"/>
  <c r="AG303" i="11"/>
  <c r="AH303" i="11" s="1"/>
  <c r="AF303" i="11"/>
  <c r="AE303" i="11"/>
  <c r="AD303" i="11"/>
  <c r="AC303" i="11"/>
  <c r="BP302" i="11"/>
  <c r="BO302" i="11"/>
  <c r="BN302" i="11"/>
  <c r="BM302" i="11"/>
  <c r="BL302" i="11"/>
  <c r="BK302" i="11"/>
  <c r="BJ302" i="11"/>
  <c r="BI302" i="11"/>
  <c r="CB302" i="11" s="1"/>
  <c r="BH302" i="11"/>
  <c r="BG302" i="11"/>
  <c r="BF302" i="11"/>
  <c r="BE302" i="11"/>
  <c r="BT302" i="11" s="1"/>
  <c r="BD302" i="11"/>
  <c r="BC302" i="11"/>
  <c r="BA302" i="11"/>
  <c r="AX302" i="11"/>
  <c r="AW302" i="11"/>
  <c r="AU302" i="11"/>
  <c r="AT302" i="11"/>
  <c r="AS302" i="11"/>
  <c r="AR302" i="11"/>
  <c r="AQ302" i="11"/>
  <c r="AP302" i="11"/>
  <c r="AO302" i="11"/>
  <c r="AN302" i="11"/>
  <c r="AM302" i="11"/>
  <c r="AL302" i="11"/>
  <c r="AK302" i="11"/>
  <c r="AJ302" i="11"/>
  <c r="AI302" i="11"/>
  <c r="AG302" i="11"/>
  <c r="AH302" i="11" s="1"/>
  <c r="AF302" i="11"/>
  <c r="AE302" i="11"/>
  <c r="AD302" i="11"/>
  <c r="AC302" i="11"/>
  <c r="BP301" i="11"/>
  <c r="BO301" i="11"/>
  <c r="BN301" i="11"/>
  <c r="BM301" i="11"/>
  <c r="BL301" i="11"/>
  <c r="BK301" i="11"/>
  <c r="CE301" i="11" s="1"/>
  <c r="BJ301" i="11"/>
  <c r="BI301" i="11"/>
  <c r="BH301" i="11"/>
  <c r="BG301" i="11"/>
  <c r="BW301" i="11" s="1"/>
  <c r="BF301" i="11"/>
  <c r="BE301" i="11"/>
  <c r="BS301" i="11" s="1"/>
  <c r="BD301" i="11"/>
  <c r="BC301" i="11"/>
  <c r="BA301" i="11"/>
  <c r="AX301" i="11"/>
  <c r="AW301" i="11"/>
  <c r="AU301" i="11"/>
  <c r="AT301" i="11"/>
  <c r="AS301" i="11"/>
  <c r="AR301" i="11"/>
  <c r="AQ301" i="11"/>
  <c r="AP301" i="11"/>
  <c r="AO301" i="11"/>
  <c r="AN301" i="11"/>
  <c r="AM301" i="11"/>
  <c r="AL301" i="11"/>
  <c r="AK301" i="11"/>
  <c r="AJ301" i="11"/>
  <c r="AI301" i="11"/>
  <c r="AG301" i="11"/>
  <c r="AH301" i="11" s="1"/>
  <c r="AF301" i="11"/>
  <c r="AE301" i="11"/>
  <c r="AD301" i="11"/>
  <c r="AC301" i="11"/>
  <c r="BP300" i="11"/>
  <c r="BO300" i="11"/>
  <c r="BN300" i="11"/>
  <c r="BM300" i="11"/>
  <c r="BL300" i="11"/>
  <c r="BK300" i="11"/>
  <c r="CE300" i="11" s="1"/>
  <c r="BJ300" i="11"/>
  <c r="BI300" i="11"/>
  <c r="BH300" i="11"/>
  <c r="BG300" i="11"/>
  <c r="BW300" i="11" s="1"/>
  <c r="BF300" i="11"/>
  <c r="BE300" i="11"/>
  <c r="BS300" i="11" s="1"/>
  <c r="BD300" i="11"/>
  <c r="BC300" i="11"/>
  <c r="BA300" i="11"/>
  <c r="AX300" i="11"/>
  <c r="AW300" i="11"/>
  <c r="AU300" i="11"/>
  <c r="AY300" i="11" s="1"/>
  <c r="AT300" i="11"/>
  <c r="AS300" i="11"/>
  <c r="AR300" i="11"/>
  <c r="AQ300" i="11"/>
  <c r="AP300" i="11"/>
  <c r="AO300" i="11"/>
  <c r="AN300" i="11"/>
  <c r="AM300" i="11"/>
  <c r="AL300" i="11"/>
  <c r="AK300" i="11"/>
  <c r="AJ300" i="11"/>
  <c r="AI300" i="11"/>
  <c r="AG300" i="11"/>
  <c r="AH300" i="11" s="1"/>
  <c r="AF300" i="11"/>
  <c r="AE300" i="11"/>
  <c r="AD300" i="11"/>
  <c r="AC300" i="11"/>
  <c r="BP299" i="11"/>
  <c r="BO299" i="11"/>
  <c r="BN299" i="11"/>
  <c r="BM299" i="11"/>
  <c r="BL299" i="11"/>
  <c r="BK299" i="11"/>
  <c r="CC299" i="11" s="1"/>
  <c r="BJ299" i="11"/>
  <c r="BI299" i="11"/>
  <c r="BY299" i="11" s="1"/>
  <c r="BH299" i="11"/>
  <c r="BG299" i="11"/>
  <c r="BU299" i="11" s="1"/>
  <c r="BF299" i="11"/>
  <c r="BE299" i="11"/>
  <c r="BQ299" i="11" s="1"/>
  <c r="BD299" i="11"/>
  <c r="BC299" i="11"/>
  <c r="BA299" i="11"/>
  <c r="AX299" i="11"/>
  <c r="AW299" i="11"/>
  <c r="AU299" i="11"/>
  <c r="AZ299" i="11" s="1"/>
  <c r="AT299" i="11"/>
  <c r="AS299" i="11"/>
  <c r="AR299" i="11"/>
  <c r="AQ299" i="11"/>
  <c r="AP299" i="11"/>
  <c r="AO299" i="11"/>
  <c r="AN299" i="11"/>
  <c r="AM299" i="11"/>
  <c r="AL299" i="11"/>
  <c r="AK299" i="11"/>
  <c r="AJ299" i="11"/>
  <c r="AI299" i="11"/>
  <c r="AG299" i="11"/>
  <c r="AH299" i="11" s="1"/>
  <c r="AF299" i="11"/>
  <c r="AE299" i="11"/>
  <c r="AD299" i="11"/>
  <c r="AC299" i="11"/>
  <c r="BP298" i="11"/>
  <c r="BO298" i="11"/>
  <c r="BN298" i="11"/>
  <c r="BM298" i="11"/>
  <c r="BL298" i="11"/>
  <c r="BK298" i="11"/>
  <c r="BJ298" i="11"/>
  <c r="BI298" i="11"/>
  <c r="BY298" i="11" s="1"/>
  <c r="BH298" i="11"/>
  <c r="BG298" i="11"/>
  <c r="BU298" i="11" s="1"/>
  <c r="BF298" i="11"/>
  <c r="BE298" i="11"/>
  <c r="BQ298" i="11" s="1"/>
  <c r="BD298" i="11"/>
  <c r="BC298" i="11"/>
  <c r="BA298" i="11"/>
  <c r="AX298" i="11"/>
  <c r="AW298" i="11"/>
  <c r="AU298" i="11"/>
  <c r="AZ298" i="11" s="1"/>
  <c r="AT298" i="11"/>
  <c r="AS298" i="11"/>
  <c r="AR298" i="11"/>
  <c r="AQ298" i="11"/>
  <c r="AP298" i="11"/>
  <c r="AO298" i="11"/>
  <c r="AN298" i="11"/>
  <c r="AM298" i="11"/>
  <c r="AL298" i="11"/>
  <c r="AK298" i="11"/>
  <c r="AJ298" i="11"/>
  <c r="AI298" i="11"/>
  <c r="AG298" i="11"/>
  <c r="AH298" i="11" s="1"/>
  <c r="AF298" i="11"/>
  <c r="AE298" i="11"/>
  <c r="AD298" i="11"/>
  <c r="AC298" i="11"/>
  <c r="BP297" i="11"/>
  <c r="BO297" i="11"/>
  <c r="BN297" i="11"/>
  <c r="BM297" i="11"/>
  <c r="BL297" i="11"/>
  <c r="BK297" i="11"/>
  <c r="CC297" i="11" s="1"/>
  <c r="BJ297" i="11"/>
  <c r="BI297" i="11"/>
  <c r="BY297" i="11" s="1"/>
  <c r="BH297" i="11"/>
  <c r="BG297" i="11"/>
  <c r="BU297" i="11" s="1"/>
  <c r="BF297" i="11"/>
  <c r="BE297" i="11"/>
  <c r="BQ297" i="11" s="1"/>
  <c r="BD297" i="11"/>
  <c r="BC297" i="11"/>
  <c r="BA297" i="11"/>
  <c r="AX297" i="11"/>
  <c r="AW297" i="11"/>
  <c r="AU297" i="11"/>
  <c r="AZ297" i="11" s="1"/>
  <c r="AT297" i="11"/>
  <c r="AS297" i="11"/>
  <c r="AR297" i="11"/>
  <c r="AQ297" i="11"/>
  <c r="AP297" i="11"/>
  <c r="AO297" i="11"/>
  <c r="AN297" i="11"/>
  <c r="AM297" i="11"/>
  <c r="AL297" i="11"/>
  <c r="AK297" i="11"/>
  <c r="AJ297" i="11"/>
  <c r="AI297" i="11"/>
  <c r="AG297" i="11"/>
  <c r="AH297" i="11" s="1"/>
  <c r="AF297" i="11"/>
  <c r="AE297" i="11"/>
  <c r="AD297" i="11"/>
  <c r="AC297" i="11"/>
  <c r="BP296" i="11"/>
  <c r="BO296" i="11"/>
  <c r="BN296" i="11"/>
  <c r="BM296" i="11"/>
  <c r="BL296" i="11"/>
  <c r="BK296" i="11"/>
  <c r="CC296" i="11" s="1"/>
  <c r="BJ296" i="11"/>
  <c r="BI296" i="11"/>
  <c r="BH296" i="11"/>
  <c r="BG296" i="11"/>
  <c r="BU296" i="11" s="1"/>
  <c r="BF296" i="11"/>
  <c r="BE296" i="11"/>
  <c r="BD296" i="11"/>
  <c r="BC296" i="11"/>
  <c r="BA296" i="11"/>
  <c r="AX296" i="11"/>
  <c r="AW296" i="11"/>
  <c r="AU296" i="11"/>
  <c r="AZ296" i="11" s="1"/>
  <c r="AT296" i="11"/>
  <c r="AS296" i="11"/>
  <c r="AR296" i="11"/>
  <c r="AQ296" i="11"/>
  <c r="AP296" i="11"/>
  <c r="AO296" i="11"/>
  <c r="AN296" i="11"/>
  <c r="AM296" i="11"/>
  <c r="AL296" i="11"/>
  <c r="AK296" i="11"/>
  <c r="AJ296" i="11"/>
  <c r="AI296" i="11"/>
  <c r="AG296" i="11"/>
  <c r="AH296" i="11" s="1"/>
  <c r="AF296" i="11"/>
  <c r="AE296" i="11"/>
  <c r="AD296" i="11"/>
  <c r="AC296" i="11"/>
  <c r="BP295" i="11"/>
  <c r="BO295" i="11"/>
  <c r="BN295" i="11"/>
  <c r="BM295" i="11"/>
  <c r="BL295" i="11"/>
  <c r="BK295" i="11"/>
  <c r="CC295" i="11" s="1"/>
  <c r="BJ295" i="11"/>
  <c r="BI295" i="11"/>
  <c r="BH295" i="11"/>
  <c r="BG295" i="11"/>
  <c r="BF295" i="11"/>
  <c r="BE295" i="11"/>
  <c r="BD295" i="11"/>
  <c r="BC295" i="11"/>
  <c r="BA295" i="11"/>
  <c r="AX295" i="11"/>
  <c r="AW295" i="11"/>
  <c r="AU295" i="11"/>
  <c r="AZ295" i="11" s="1"/>
  <c r="AT295" i="11"/>
  <c r="AS295" i="11"/>
  <c r="AR295" i="11"/>
  <c r="AQ295" i="11"/>
  <c r="AP295" i="11"/>
  <c r="AO295" i="11"/>
  <c r="AN295" i="11"/>
  <c r="AM295" i="11"/>
  <c r="AL295" i="11"/>
  <c r="AK295" i="11"/>
  <c r="AJ295" i="11"/>
  <c r="AI295" i="11"/>
  <c r="AG295" i="11"/>
  <c r="AH295" i="11" s="1"/>
  <c r="AF295" i="11"/>
  <c r="AE295" i="11"/>
  <c r="AD295" i="11"/>
  <c r="AC295" i="11"/>
  <c r="BP294" i="11"/>
  <c r="BO294" i="11"/>
  <c r="BN294" i="11"/>
  <c r="BM294" i="11"/>
  <c r="BL294" i="11"/>
  <c r="BK294" i="11"/>
  <c r="CC294" i="11" s="1"/>
  <c r="BJ294" i="11"/>
  <c r="BI294" i="11"/>
  <c r="BH294" i="11"/>
  <c r="BG294" i="11"/>
  <c r="BU294" i="11" s="1"/>
  <c r="BF294" i="11"/>
  <c r="BE294" i="11"/>
  <c r="BQ294" i="11" s="1"/>
  <c r="BD294" i="11"/>
  <c r="BC294" i="11"/>
  <c r="BA294" i="11"/>
  <c r="AX294" i="11"/>
  <c r="AW294" i="11"/>
  <c r="AU294" i="11"/>
  <c r="AZ294" i="11" s="1"/>
  <c r="AT294" i="11"/>
  <c r="AS294" i="11"/>
  <c r="AR294" i="11"/>
  <c r="AQ294" i="11"/>
  <c r="AP294" i="11"/>
  <c r="AO294" i="11"/>
  <c r="AN294" i="11"/>
  <c r="AM294" i="11"/>
  <c r="AL294" i="11"/>
  <c r="AK294" i="11"/>
  <c r="AJ294" i="11"/>
  <c r="AI294" i="11"/>
  <c r="AG294" i="11"/>
  <c r="AH294" i="11" s="1"/>
  <c r="AF294" i="11"/>
  <c r="AE294" i="11"/>
  <c r="AD294" i="11"/>
  <c r="AC294" i="11"/>
  <c r="BP293" i="11"/>
  <c r="BO293" i="11"/>
  <c r="BN293" i="11"/>
  <c r="BM293" i="11"/>
  <c r="BL293" i="11"/>
  <c r="BK293" i="11"/>
  <c r="BJ293" i="11"/>
  <c r="BI293" i="11"/>
  <c r="BH293" i="11"/>
  <c r="BG293" i="11"/>
  <c r="BF293" i="11"/>
  <c r="BE293" i="11"/>
  <c r="BD293" i="11"/>
  <c r="BC293" i="11"/>
  <c r="BA293" i="11"/>
  <c r="AX293" i="11"/>
  <c r="AW293" i="11"/>
  <c r="AU293" i="11"/>
  <c r="AZ293" i="11" s="1"/>
  <c r="AT293" i="11"/>
  <c r="AS293" i="11"/>
  <c r="AR293" i="11"/>
  <c r="AQ293" i="11"/>
  <c r="AP293" i="11"/>
  <c r="AO293" i="11"/>
  <c r="AN293" i="11"/>
  <c r="AM293" i="11"/>
  <c r="AL293" i="11"/>
  <c r="AK293" i="11"/>
  <c r="AJ293" i="11"/>
  <c r="AI293" i="11"/>
  <c r="AG293" i="11"/>
  <c r="AH293" i="11" s="1"/>
  <c r="AF293" i="11"/>
  <c r="AE293" i="11"/>
  <c r="AD293" i="11"/>
  <c r="AC293" i="11"/>
  <c r="BP292" i="11"/>
  <c r="BO292" i="11"/>
  <c r="BN292" i="11"/>
  <c r="BM292" i="11"/>
  <c r="BL292" i="11"/>
  <c r="BK292" i="11"/>
  <c r="CC292" i="11" s="1"/>
  <c r="BJ292" i="11"/>
  <c r="BI292" i="11"/>
  <c r="BY292" i="11" s="1"/>
  <c r="BH292" i="11"/>
  <c r="BG292" i="11"/>
  <c r="BU292" i="11" s="1"/>
  <c r="BF292" i="11"/>
  <c r="BE292" i="11"/>
  <c r="BQ292" i="11" s="1"/>
  <c r="BD292" i="11"/>
  <c r="BC292" i="11"/>
  <c r="BA292" i="11"/>
  <c r="AX292" i="11"/>
  <c r="AW292" i="11"/>
  <c r="AU292" i="11"/>
  <c r="AZ292" i="11" s="1"/>
  <c r="AT292" i="11"/>
  <c r="AS292" i="11"/>
  <c r="AR292" i="11"/>
  <c r="AQ292" i="11"/>
  <c r="AP292" i="11"/>
  <c r="AO292" i="11"/>
  <c r="AN292" i="11"/>
  <c r="AM292" i="11"/>
  <c r="AL292" i="11"/>
  <c r="AK292" i="11"/>
  <c r="AJ292" i="11"/>
  <c r="AI292" i="11"/>
  <c r="AG292" i="11"/>
  <c r="AH292" i="11" s="1"/>
  <c r="AF292" i="11"/>
  <c r="AE292" i="11"/>
  <c r="AD292" i="11"/>
  <c r="AC292" i="11"/>
  <c r="BP291" i="11"/>
  <c r="BO291" i="11"/>
  <c r="BN291" i="11"/>
  <c r="BM291" i="11"/>
  <c r="BL291" i="11"/>
  <c r="BK291" i="11"/>
  <c r="BJ291" i="11"/>
  <c r="BI291" i="11"/>
  <c r="BY291" i="11" s="1"/>
  <c r="BH291" i="11"/>
  <c r="BG291" i="11"/>
  <c r="BF291" i="11"/>
  <c r="BE291" i="11"/>
  <c r="BQ291" i="11" s="1"/>
  <c r="BD291" i="11"/>
  <c r="BC291" i="11"/>
  <c r="BA291" i="11"/>
  <c r="AX291" i="11"/>
  <c r="AW291" i="11"/>
  <c r="AU291" i="11"/>
  <c r="BB291" i="11" s="1"/>
  <c r="AT291" i="11"/>
  <c r="AS291" i="11"/>
  <c r="AR291" i="11"/>
  <c r="AQ291" i="11"/>
  <c r="AP291" i="11"/>
  <c r="AO291" i="11"/>
  <c r="AN291" i="11"/>
  <c r="AM291" i="11"/>
  <c r="AL291" i="11"/>
  <c r="AK291" i="11"/>
  <c r="AJ291" i="11"/>
  <c r="AI291" i="11"/>
  <c r="AG291" i="11"/>
  <c r="AH291" i="11" s="1"/>
  <c r="AF291" i="11"/>
  <c r="AE291" i="11"/>
  <c r="AD291" i="11"/>
  <c r="AC291" i="11"/>
  <c r="BP290" i="11"/>
  <c r="BO290" i="11"/>
  <c r="BN290" i="11"/>
  <c r="BM290" i="11"/>
  <c r="BL290" i="11"/>
  <c r="BK290" i="11"/>
  <c r="BJ290" i="11"/>
  <c r="BI290" i="11"/>
  <c r="BY290" i="11" s="1"/>
  <c r="BH290" i="11"/>
  <c r="BG290" i="11"/>
  <c r="BF290" i="11"/>
  <c r="BE290" i="11"/>
  <c r="BQ290" i="11" s="1"/>
  <c r="BD290" i="11"/>
  <c r="BC290" i="11"/>
  <c r="BA290" i="11"/>
  <c r="AX290" i="11"/>
  <c r="AW290" i="11"/>
  <c r="AU290" i="11"/>
  <c r="AY290" i="11" s="1"/>
  <c r="AT290" i="11"/>
  <c r="AS290" i="11"/>
  <c r="AR290" i="11"/>
  <c r="AQ290" i="11"/>
  <c r="AP290" i="11"/>
  <c r="AO290" i="11"/>
  <c r="AN290" i="11"/>
  <c r="AM290" i="11"/>
  <c r="AL290" i="11"/>
  <c r="AK290" i="11"/>
  <c r="AJ290" i="11"/>
  <c r="AI290" i="11"/>
  <c r="AG290" i="11"/>
  <c r="AH290" i="11" s="1"/>
  <c r="AF290" i="11"/>
  <c r="AE290" i="11"/>
  <c r="AD290" i="11"/>
  <c r="AC290" i="11"/>
  <c r="BP289" i="11"/>
  <c r="BO289" i="11"/>
  <c r="BN289" i="11"/>
  <c r="BM289" i="11"/>
  <c r="BL289" i="11"/>
  <c r="BK289" i="11"/>
  <c r="BJ289" i="11"/>
  <c r="BI289" i="11"/>
  <c r="BY289" i="11" s="1"/>
  <c r="BH289" i="11"/>
  <c r="BG289" i="11"/>
  <c r="BF289" i="11"/>
  <c r="BE289" i="11"/>
  <c r="BQ289" i="11" s="1"/>
  <c r="BD289" i="11"/>
  <c r="BC289" i="11"/>
  <c r="BA289" i="11"/>
  <c r="AX289" i="11"/>
  <c r="AW289" i="11"/>
  <c r="AU289" i="11"/>
  <c r="BB289" i="11" s="1"/>
  <c r="AT289" i="11"/>
  <c r="AS289" i="11"/>
  <c r="AR289" i="11"/>
  <c r="AQ289" i="11"/>
  <c r="AP289" i="11"/>
  <c r="AO289" i="11"/>
  <c r="AN289" i="11"/>
  <c r="AM289" i="11"/>
  <c r="AL289" i="11"/>
  <c r="AK289" i="11"/>
  <c r="AJ289" i="11"/>
  <c r="AI289" i="11"/>
  <c r="AG289" i="11"/>
  <c r="AH289" i="11" s="1"/>
  <c r="AF289" i="11"/>
  <c r="AE289" i="11"/>
  <c r="AD289" i="11"/>
  <c r="AC289" i="11"/>
  <c r="BP288" i="11"/>
  <c r="BO288" i="11"/>
  <c r="BN288" i="11"/>
  <c r="BM288" i="11"/>
  <c r="BL288" i="11"/>
  <c r="BK288" i="11"/>
  <c r="BJ288" i="11"/>
  <c r="BI288" i="11"/>
  <c r="BY288" i="11" s="1"/>
  <c r="BH288" i="11"/>
  <c r="BG288" i="11"/>
  <c r="BF288" i="11"/>
  <c r="BE288" i="11"/>
  <c r="BQ288" i="11" s="1"/>
  <c r="BD288" i="11"/>
  <c r="BC288" i="11"/>
  <c r="BA288" i="11"/>
  <c r="AX288" i="11"/>
  <c r="AW288" i="11"/>
  <c r="AU288" i="11"/>
  <c r="AY288" i="11" s="1"/>
  <c r="AT288" i="11"/>
  <c r="AS288" i="11"/>
  <c r="AR288" i="11"/>
  <c r="AQ288" i="11"/>
  <c r="AP288" i="11"/>
  <c r="AO288" i="11"/>
  <c r="AN288" i="11"/>
  <c r="AM288" i="11"/>
  <c r="AL288" i="11"/>
  <c r="AK288" i="11"/>
  <c r="AJ288" i="11"/>
  <c r="AI288" i="11"/>
  <c r="AG288" i="11"/>
  <c r="AH288" i="11" s="1"/>
  <c r="AF288" i="11"/>
  <c r="AE288" i="11"/>
  <c r="AD288" i="11"/>
  <c r="AC288" i="11"/>
  <c r="BP287" i="11"/>
  <c r="BO287" i="11"/>
  <c r="BN287" i="11"/>
  <c r="BM287" i="11"/>
  <c r="BL287" i="11"/>
  <c r="BK287" i="11"/>
  <c r="BJ287" i="11"/>
  <c r="BI287" i="11"/>
  <c r="BY287" i="11" s="1"/>
  <c r="BH287" i="11"/>
  <c r="BG287" i="11"/>
  <c r="BF287" i="11"/>
  <c r="BE287" i="11"/>
  <c r="BQ287" i="11" s="1"/>
  <c r="BD287" i="11"/>
  <c r="BC287" i="11"/>
  <c r="BA287" i="11"/>
  <c r="AX287" i="11"/>
  <c r="AW287" i="11"/>
  <c r="AU287" i="11"/>
  <c r="AY287" i="11" s="1"/>
  <c r="AT287" i="11"/>
  <c r="AS287" i="11"/>
  <c r="AR287" i="11"/>
  <c r="AQ287" i="11"/>
  <c r="AP287" i="11"/>
  <c r="AO287" i="11"/>
  <c r="AN287" i="11"/>
  <c r="AM287" i="11"/>
  <c r="AL287" i="11"/>
  <c r="AK287" i="11"/>
  <c r="AJ287" i="11"/>
  <c r="AI287" i="11"/>
  <c r="AG287" i="11"/>
  <c r="AH287" i="11" s="1"/>
  <c r="AF287" i="11"/>
  <c r="AE287" i="11"/>
  <c r="AD287" i="11"/>
  <c r="AC287" i="11"/>
  <c r="BP286" i="11"/>
  <c r="BO286" i="11"/>
  <c r="BN286" i="11"/>
  <c r="BM286" i="11"/>
  <c r="BL286" i="11"/>
  <c r="BK286" i="11"/>
  <c r="BJ286" i="11"/>
  <c r="BI286" i="11"/>
  <c r="BY286" i="11" s="1"/>
  <c r="BH286" i="11"/>
  <c r="BG286" i="11"/>
  <c r="BF286" i="11"/>
  <c r="BE286" i="11"/>
  <c r="BQ286" i="11" s="1"/>
  <c r="BD286" i="11"/>
  <c r="BC286" i="11"/>
  <c r="BA286" i="11"/>
  <c r="AX286" i="11"/>
  <c r="AW286" i="11"/>
  <c r="AU286" i="11"/>
  <c r="BB286" i="11" s="1"/>
  <c r="AT286" i="11"/>
  <c r="AS286" i="11"/>
  <c r="AR286" i="11"/>
  <c r="AQ286" i="11"/>
  <c r="AP286" i="11"/>
  <c r="AO286" i="11"/>
  <c r="AN286" i="11"/>
  <c r="AM286" i="11"/>
  <c r="AL286" i="11"/>
  <c r="AK286" i="11"/>
  <c r="AJ286" i="11"/>
  <c r="AI286" i="11"/>
  <c r="AG286" i="11"/>
  <c r="AH286" i="11" s="1"/>
  <c r="AF286" i="11"/>
  <c r="AE286" i="11"/>
  <c r="AD286" i="11"/>
  <c r="AC286" i="11"/>
  <c r="BP285" i="11"/>
  <c r="BO285" i="11"/>
  <c r="BN285" i="11"/>
  <c r="BM285" i="11"/>
  <c r="BL285" i="11"/>
  <c r="BK285" i="11"/>
  <c r="BJ285" i="11"/>
  <c r="BI285" i="11"/>
  <c r="BH285" i="11"/>
  <c r="BG285" i="11"/>
  <c r="BF285" i="11"/>
  <c r="BE285" i="11"/>
  <c r="BD285" i="11"/>
  <c r="BC285" i="11"/>
  <c r="BA285" i="11"/>
  <c r="AX285" i="11"/>
  <c r="AW285" i="11"/>
  <c r="AU285" i="11"/>
  <c r="BB285" i="11" s="1"/>
  <c r="AT285" i="11"/>
  <c r="AS285" i="11"/>
  <c r="AR285" i="11"/>
  <c r="AQ285" i="11"/>
  <c r="AP285" i="11"/>
  <c r="AO285" i="11"/>
  <c r="AN285" i="11"/>
  <c r="AM285" i="11"/>
  <c r="AL285" i="11"/>
  <c r="AK285" i="11"/>
  <c r="AJ285" i="11"/>
  <c r="AI285" i="11"/>
  <c r="AG285" i="11"/>
  <c r="AH285" i="11" s="1"/>
  <c r="AF285" i="11"/>
  <c r="AE285" i="11"/>
  <c r="AD285" i="11"/>
  <c r="AC285" i="11"/>
  <c r="BP284" i="11"/>
  <c r="BO284" i="11"/>
  <c r="BN284" i="11"/>
  <c r="BM284" i="11"/>
  <c r="BL284" i="11"/>
  <c r="BK284" i="11"/>
  <c r="CE284" i="11" s="1"/>
  <c r="BJ284" i="11"/>
  <c r="BI284" i="11"/>
  <c r="BY284" i="11" s="1"/>
  <c r="BH284" i="11"/>
  <c r="BG284" i="11"/>
  <c r="BW284" i="11" s="1"/>
  <c r="BF284" i="11"/>
  <c r="BE284" i="11"/>
  <c r="BD284" i="11"/>
  <c r="BC284" i="11"/>
  <c r="BA284" i="11"/>
  <c r="AX284" i="11"/>
  <c r="AW284" i="11"/>
  <c r="AU284" i="11"/>
  <c r="AT284" i="11"/>
  <c r="AS284" i="11"/>
  <c r="AR284" i="11"/>
  <c r="AQ284" i="11"/>
  <c r="AP284" i="11"/>
  <c r="AO284" i="11"/>
  <c r="AN284" i="11"/>
  <c r="AM284" i="11"/>
  <c r="AL284" i="11"/>
  <c r="AK284" i="11"/>
  <c r="AJ284" i="11"/>
  <c r="AI284" i="11"/>
  <c r="AG284" i="11"/>
  <c r="AH284" i="11" s="1"/>
  <c r="AF284" i="11"/>
  <c r="AE284" i="11"/>
  <c r="AD284" i="11"/>
  <c r="AC284" i="11"/>
  <c r="BP283" i="11"/>
  <c r="BO283" i="11"/>
  <c r="BN283" i="11"/>
  <c r="BM283" i="11"/>
  <c r="BL283" i="11"/>
  <c r="BK283" i="11"/>
  <c r="CC283" i="11" s="1"/>
  <c r="BJ283" i="11"/>
  <c r="BI283" i="11"/>
  <c r="BY283" i="11" s="1"/>
  <c r="BH283" i="11"/>
  <c r="BG283" i="11"/>
  <c r="BU283" i="11" s="1"/>
  <c r="BF283" i="11"/>
  <c r="BE283" i="11"/>
  <c r="BQ283" i="11" s="1"/>
  <c r="BD283" i="11"/>
  <c r="BC283" i="11"/>
  <c r="BA283" i="11"/>
  <c r="AX283" i="11"/>
  <c r="AW283" i="11"/>
  <c r="AU283" i="11"/>
  <c r="AT283" i="11"/>
  <c r="AS283" i="11"/>
  <c r="AR283" i="11"/>
  <c r="AQ283" i="11"/>
  <c r="AP283" i="11"/>
  <c r="AO283" i="11"/>
  <c r="AN283" i="11"/>
  <c r="AM283" i="11"/>
  <c r="AL283" i="11"/>
  <c r="AK283" i="11"/>
  <c r="AJ283" i="11"/>
  <c r="AI283" i="11"/>
  <c r="AG283" i="11"/>
  <c r="AH283" i="11" s="1"/>
  <c r="AF283" i="11"/>
  <c r="AE283" i="11"/>
  <c r="AD283" i="11"/>
  <c r="AC283" i="11"/>
  <c r="BP282" i="11"/>
  <c r="BO282" i="11"/>
  <c r="BN282" i="11"/>
  <c r="BM282" i="11"/>
  <c r="BL282" i="11"/>
  <c r="BK282" i="11"/>
  <c r="CC282" i="11" s="1"/>
  <c r="BJ282" i="11"/>
  <c r="BI282" i="11"/>
  <c r="BH282" i="11"/>
  <c r="BG282" i="11"/>
  <c r="BW282" i="11" s="1"/>
  <c r="BF282" i="11"/>
  <c r="BE282" i="11"/>
  <c r="BD282" i="11"/>
  <c r="BC282" i="11"/>
  <c r="BA282" i="11"/>
  <c r="AX282" i="11"/>
  <c r="AW282" i="11"/>
  <c r="AU282" i="11"/>
  <c r="AV282" i="11" s="1"/>
  <c r="AT282" i="11"/>
  <c r="AS282" i="11"/>
  <c r="AR282" i="11"/>
  <c r="AQ282" i="11"/>
  <c r="AP282" i="11"/>
  <c r="AO282" i="11"/>
  <c r="AN282" i="11"/>
  <c r="AM282" i="11"/>
  <c r="AL282" i="11"/>
  <c r="AK282" i="11"/>
  <c r="AJ282" i="11"/>
  <c r="AI282" i="11"/>
  <c r="AG282" i="11"/>
  <c r="AH282" i="11" s="1"/>
  <c r="AF282" i="11"/>
  <c r="AE282" i="11"/>
  <c r="AD282" i="11"/>
  <c r="AC282" i="11"/>
  <c r="BP281" i="11"/>
  <c r="BO281" i="11"/>
  <c r="BN281" i="11"/>
  <c r="BM281" i="11"/>
  <c r="BL281" i="11"/>
  <c r="BK281" i="11"/>
  <c r="BJ281" i="11"/>
  <c r="BI281" i="11"/>
  <c r="BH281" i="11"/>
  <c r="BG281" i="11"/>
  <c r="BX281" i="11" s="1"/>
  <c r="BF281" i="11"/>
  <c r="BE281" i="11"/>
  <c r="BS281" i="11" s="1"/>
  <c r="BD281" i="11"/>
  <c r="BC281" i="11"/>
  <c r="BA281" i="11"/>
  <c r="AX281" i="11"/>
  <c r="AW281" i="11"/>
  <c r="AU281" i="11"/>
  <c r="AY281" i="11" s="1"/>
  <c r="AT281" i="11"/>
  <c r="AS281" i="11"/>
  <c r="AR281" i="11"/>
  <c r="AQ281" i="11"/>
  <c r="AP281" i="11"/>
  <c r="AO281" i="11"/>
  <c r="AN281" i="11"/>
  <c r="AM281" i="11"/>
  <c r="AL281" i="11"/>
  <c r="AK281" i="11"/>
  <c r="AJ281" i="11"/>
  <c r="AI281" i="11"/>
  <c r="AG281" i="11"/>
  <c r="AH281" i="11" s="1"/>
  <c r="AF281" i="11"/>
  <c r="AE281" i="11"/>
  <c r="AD281" i="11"/>
  <c r="AC281" i="11"/>
  <c r="BP280" i="11"/>
  <c r="BO280" i="11"/>
  <c r="BN280" i="11"/>
  <c r="BM280" i="11"/>
  <c r="BL280" i="11"/>
  <c r="BK280" i="11"/>
  <c r="CF280" i="11" s="1"/>
  <c r="BJ280" i="11"/>
  <c r="BI280" i="11"/>
  <c r="CA280" i="11" s="1"/>
  <c r="BH280" i="11"/>
  <c r="BG280" i="11"/>
  <c r="BX280" i="11" s="1"/>
  <c r="BF280" i="11"/>
  <c r="BE280" i="11"/>
  <c r="BS280" i="11" s="1"/>
  <c r="BD280" i="11"/>
  <c r="BC280" i="11"/>
  <c r="BA280" i="11"/>
  <c r="AX280" i="11"/>
  <c r="AW280" i="11"/>
  <c r="AU280" i="11"/>
  <c r="AY280" i="11" s="1"/>
  <c r="AT280" i="11"/>
  <c r="AS280" i="11"/>
  <c r="AR280" i="11"/>
  <c r="AQ280" i="11"/>
  <c r="AP280" i="11"/>
  <c r="AO280" i="11"/>
  <c r="AN280" i="11"/>
  <c r="AM280" i="11"/>
  <c r="AL280" i="11"/>
  <c r="AK280" i="11"/>
  <c r="AJ280" i="11"/>
  <c r="AI280" i="11"/>
  <c r="AG280" i="11"/>
  <c r="AH280" i="11" s="1"/>
  <c r="AF280" i="11"/>
  <c r="AE280" i="11"/>
  <c r="AD280" i="11"/>
  <c r="AC280" i="11"/>
  <c r="BP279" i="11"/>
  <c r="BO279" i="11"/>
  <c r="BN279" i="11"/>
  <c r="BM279" i="11"/>
  <c r="BL279" i="11"/>
  <c r="BK279" i="11"/>
  <c r="BJ279" i="11"/>
  <c r="BI279" i="11"/>
  <c r="CA279" i="11" s="1"/>
  <c r="BH279" i="11"/>
  <c r="BG279" i="11"/>
  <c r="BF279" i="11"/>
  <c r="BE279" i="11"/>
  <c r="BD279" i="11"/>
  <c r="BC279" i="11"/>
  <c r="BA279" i="11"/>
  <c r="AX279" i="11"/>
  <c r="AW279" i="11"/>
  <c r="AU279" i="11"/>
  <c r="AY279" i="11" s="1"/>
  <c r="AT279" i="11"/>
  <c r="AS279" i="11"/>
  <c r="AR279" i="11"/>
  <c r="AQ279" i="11"/>
  <c r="AP279" i="11"/>
  <c r="AO279" i="11"/>
  <c r="AN279" i="11"/>
  <c r="AM279" i="11"/>
  <c r="AL279" i="11"/>
  <c r="AK279" i="11"/>
  <c r="AJ279" i="11"/>
  <c r="AI279" i="11"/>
  <c r="AG279" i="11"/>
  <c r="AH279" i="11" s="1"/>
  <c r="AF279" i="11"/>
  <c r="AE279" i="11"/>
  <c r="AD279" i="11"/>
  <c r="AC279" i="11"/>
  <c r="BP278" i="11"/>
  <c r="BO278" i="11"/>
  <c r="BN278" i="11"/>
  <c r="BM278" i="11"/>
  <c r="BL278" i="11"/>
  <c r="BK278" i="11"/>
  <c r="CE278" i="11" s="1"/>
  <c r="BJ278" i="11"/>
  <c r="BI278" i="11"/>
  <c r="CA278" i="11" s="1"/>
  <c r="BH278" i="11"/>
  <c r="BG278" i="11"/>
  <c r="BW278" i="11" s="1"/>
  <c r="BF278" i="11"/>
  <c r="BE278" i="11"/>
  <c r="BS278" i="11" s="1"/>
  <c r="BD278" i="11"/>
  <c r="BC278" i="11"/>
  <c r="BA278" i="11"/>
  <c r="AX278" i="11"/>
  <c r="AW278" i="11"/>
  <c r="AU278" i="11"/>
  <c r="AY278" i="11" s="1"/>
  <c r="AT278" i="11"/>
  <c r="AS278" i="11"/>
  <c r="AR278" i="11"/>
  <c r="AQ278" i="11"/>
  <c r="AP278" i="11"/>
  <c r="AO278" i="11"/>
  <c r="AN278" i="11"/>
  <c r="AM278" i="11"/>
  <c r="AL278" i="11"/>
  <c r="AK278" i="11"/>
  <c r="AJ278" i="11"/>
  <c r="AI278" i="11"/>
  <c r="AG278" i="11"/>
  <c r="AH278" i="11" s="1"/>
  <c r="AF278" i="11"/>
  <c r="AE278" i="11"/>
  <c r="AD278" i="11"/>
  <c r="AC278" i="11"/>
  <c r="BP277" i="11"/>
  <c r="BO277" i="11"/>
  <c r="BN277" i="11"/>
  <c r="BM277" i="11"/>
  <c r="BL277" i="11"/>
  <c r="BK277" i="11"/>
  <c r="BJ277" i="11"/>
  <c r="BI277" i="11"/>
  <c r="CA277" i="11" s="1"/>
  <c r="BH277" i="11"/>
  <c r="BG277" i="11"/>
  <c r="BF277" i="11"/>
  <c r="BE277" i="11"/>
  <c r="BS277" i="11" s="1"/>
  <c r="BD277" i="11"/>
  <c r="BC277" i="11"/>
  <c r="BA277" i="11"/>
  <c r="AX277" i="11"/>
  <c r="AW277" i="11"/>
  <c r="AU277" i="11"/>
  <c r="AY277" i="11" s="1"/>
  <c r="AT277" i="11"/>
  <c r="AS277" i="11"/>
  <c r="AR277" i="11"/>
  <c r="AQ277" i="11"/>
  <c r="AP277" i="11"/>
  <c r="AO277" i="11"/>
  <c r="AN277" i="11"/>
  <c r="AM277" i="11"/>
  <c r="AL277" i="11"/>
  <c r="AK277" i="11"/>
  <c r="AJ277" i="11"/>
  <c r="AI277" i="11"/>
  <c r="AG277" i="11"/>
  <c r="AH277" i="11" s="1"/>
  <c r="AF277" i="11"/>
  <c r="AE277" i="11"/>
  <c r="AD277" i="11"/>
  <c r="AC277" i="11"/>
  <c r="BP276" i="11"/>
  <c r="BO276" i="11"/>
  <c r="BN276" i="11"/>
  <c r="BM276" i="11"/>
  <c r="BL276" i="11"/>
  <c r="BK276" i="11"/>
  <c r="CE276" i="11" s="1"/>
  <c r="BJ276" i="11"/>
  <c r="BI276" i="11"/>
  <c r="BH276" i="11"/>
  <c r="BG276" i="11"/>
  <c r="BW276" i="11" s="1"/>
  <c r="BF276" i="11"/>
  <c r="BE276" i="11"/>
  <c r="BS276" i="11" s="1"/>
  <c r="BD276" i="11"/>
  <c r="BC276" i="11"/>
  <c r="BA276" i="11"/>
  <c r="AX276" i="11"/>
  <c r="AW276" i="11"/>
  <c r="AU276" i="11"/>
  <c r="AY276" i="11" s="1"/>
  <c r="AT276" i="11"/>
  <c r="AS276" i="11"/>
  <c r="AR276" i="11"/>
  <c r="AQ276" i="11"/>
  <c r="AP276" i="11"/>
  <c r="AO276" i="11"/>
  <c r="AN276" i="11"/>
  <c r="AM276" i="11"/>
  <c r="AL276" i="11"/>
  <c r="AK276" i="11"/>
  <c r="AJ276" i="11"/>
  <c r="AI276" i="11"/>
  <c r="AG276" i="11"/>
  <c r="AH276" i="11" s="1"/>
  <c r="AF276" i="11"/>
  <c r="AE276" i="11"/>
  <c r="AD276" i="11"/>
  <c r="AC276" i="11"/>
  <c r="BP275" i="11"/>
  <c r="BO275" i="11"/>
  <c r="BN275" i="11"/>
  <c r="BM275" i="11"/>
  <c r="BL275" i="11"/>
  <c r="BK275" i="11"/>
  <c r="CE275" i="11" s="1"/>
  <c r="BJ275" i="11"/>
  <c r="BI275" i="11"/>
  <c r="CA275" i="11" s="1"/>
  <c r="BH275" i="11"/>
  <c r="BG275" i="11"/>
  <c r="BW275" i="11" s="1"/>
  <c r="BF275" i="11"/>
  <c r="BE275" i="11"/>
  <c r="BS275" i="11" s="1"/>
  <c r="BD275" i="11"/>
  <c r="BC275" i="11"/>
  <c r="BA275" i="11"/>
  <c r="AX275" i="11"/>
  <c r="AW275" i="11"/>
  <c r="AU275" i="11"/>
  <c r="AT275" i="11"/>
  <c r="AS275" i="11"/>
  <c r="AR275" i="11"/>
  <c r="AQ275" i="11"/>
  <c r="AP275" i="11"/>
  <c r="AO275" i="11"/>
  <c r="AN275" i="11"/>
  <c r="AM275" i="11"/>
  <c r="AL275" i="11"/>
  <c r="AK275" i="11"/>
  <c r="AJ275" i="11"/>
  <c r="AI275" i="11"/>
  <c r="AG275" i="11"/>
  <c r="AH275" i="11" s="1"/>
  <c r="AF275" i="11"/>
  <c r="AE275" i="11"/>
  <c r="AD275" i="11"/>
  <c r="AC275" i="11"/>
  <c r="BP274" i="11"/>
  <c r="BO274" i="11"/>
  <c r="BN274" i="11"/>
  <c r="BM274" i="11"/>
  <c r="BL274" i="11"/>
  <c r="BK274" i="11"/>
  <c r="CE274" i="11" s="1"/>
  <c r="BJ274" i="11"/>
  <c r="BI274" i="11"/>
  <c r="CA274" i="11" s="1"/>
  <c r="BH274" i="11"/>
  <c r="BG274" i="11"/>
  <c r="BW274" i="11" s="1"/>
  <c r="BF274" i="11"/>
  <c r="BE274" i="11"/>
  <c r="BS274" i="11" s="1"/>
  <c r="BD274" i="11"/>
  <c r="BC274" i="11"/>
  <c r="BA274" i="11"/>
  <c r="AX274" i="11"/>
  <c r="AW274" i="11"/>
  <c r="AU274" i="11"/>
  <c r="AY274" i="11" s="1"/>
  <c r="AT274" i="11"/>
  <c r="AS274" i="11"/>
  <c r="AR274" i="11"/>
  <c r="AQ274" i="11"/>
  <c r="AP274" i="11"/>
  <c r="AO274" i="11"/>
  <c r="AN274" i="11"/>
  <c r="AM274" i="11"/>
  <c r="AL274" i="11"/>
  <c r="AK274" i="11"/>
  <c r="AJ274" i="11"/>
  <c r="AI274" i="11"/>
  <c r="AG274" i="11"/>
  <c r="AH274" i="11" s="1"/>
  <c r="AF274" i="11"/>
  <c r="AE274" i="11"/>
  <c r="AD274" i="11"/>
  <c r="AC274" i="11"/>
  <c r="BP273" i="11"/>
  <c r="BO273" i="11"/>
  <c r="BN273" i="11"/>
  <c r="BM273" i="11"/>
  <c r="BL273" i="11"/>
  <c r="BK273" i="11"/>
  <c r="CE273" i="11" s="1"/>
  <c r="BJ273" i="11"/>
  <c r="BI273" i="11"/>
  <c r="CA273" i="11" s="1"/>
  <c r="BH273" i="11"/>
  <c r="BG273" i="11"/>
  <c r="BW273" i="11" s="1"/>
  <c r="BF273" i="11"/>
  <c r="BE273" i="11"/>
  <c r="BS273" i="11" s="1"/>
  <c r="BD273" i="11"/>
  <c r="BC273" i="11"/>
  <c r="BA273" i="11"/>
  <c r="AX273" i="11"/>
  <c r="AW273" i="11"/>
  <c r="AU273" i="11"/>
  <c r="AY273" i="11" s="1"/>
  <c r="AT273" i="11"/>
  <c r="AS273" i="11"/>
  <c r="AR273" i="11"/>
  <c r="AQ273" i="11"/>
  <c r="AP273" i="11"/>
  <c r="AO273" i="11"/>
  <c r="AN273" i="11"/>
  <c r="AM273" i="11"/>
  <c r="AL273" i="11"/>
  <c r="AK273" i="11"/>
  <c r="AJ273" i="11"/>
  <c r="AI273" i="11"/>
  <c r="AG273" i="11"/>
  <c r="AH273" i="11" s="1"/>
  <c r="AF273" i="11"/>
  <c r="AE273" i="11"/>
  <c r="AD273" i="11"/>
  <c r="AC273" i="11"/>
  <c r="BP272" i="11"/>
  <c r="BO272" i="11"/>
  <c r="BN272" i="11"/>
  <c r="BM272" i="11"/>
  <c r="BL272" i="11"/>
  <c r="BK272" i="11"/>
  <c r="BJ272" i="11"/>
  <c r="BI272" i="11"/>
  <c r="CA272" i="11" s="1"/>
  <c r="BH272" i="11"/>
  <c r="BG272" i="11"/>
  <c r="BF272" i="11"/>
  <c r="BE272" i="11"/>
  <c r="BS272" i="11" s="1"/>
  <c r="BD272" i="11"/>
  <c r="BC272" i="11"/>
  <c r="BA272" i="11"/>
  <c r="AX272" i="11"/>
  <c r="AW272" i="11"/>
  <c r="AU272" i="11"/>
  <c r="AY272" i="11" s="1"/>
  <c r="AT272" i="11"/>
  <c r="AS272" i="11"/>
  <c r="AR272" i="11"/>
  <c r="AQ272" i="11"/>
  <c r="AP272" i="11"/>
  <c r="AO272" i="11"/>
  <c r="AN272" i="11"/>
  <c r="AM272" i="11"/>
  <c r="AL272" i="11"/>
  <c r="AK272" i="11"/>
  <c r="AJ272" i="11"/>
  <c r="AI272" i="11"/>
  <c r="AG272" i="11"/>
  <c r="AH272" i="11" s="1"/>
  <c r="AF272" i="11"/>
  <c r="AE272" i="11"/>
  <c r="AD272" i="11"/>
  <c r="AC272" i="11"/>
  <c r="BP271" i="11"/>
  <c r="BO271" i="11"/>
  <c r="BN271" i="11"/>
  <c r="BM271" i="11"/>
  <c r="BL271" i="11"/>
  <c r="BK271" i="11"/>
  <c r="CE271" i="11" s="1"/>
  <c r="BJ271" i="11"/>
  <c r="BI271" i="11"/>
  <c r="CA271" i="11" s="1"/>
  <c r="BH271" i="11"/>
  <c r="BG271" i="11"/>
  <c r="BW271" i="11" s="1"/>
  <c r="BF271" i="11"/>
  <c r="BE271" i="11"/>
  <c r="BS271" i="11" s="1"/>
  <c r="BD271" i="11"/>
  <c r="BC271" i="11"/>
  <c r="BA271" i="11"/>
  <c r="AX271" i="11"/>
  <c r="AW271" i="11"/>
  <c r="AU271" i="11"/>
  <c r="AY271" i="11" s="1"/>
  <c r="AT271" i="11"/>
  <c r="AS271" i="11"/>
  <c r="AR271" i="11"/>
  <c r="AQ271" i="11"/>
  <c r="AP271" i="11"/>
  <c r="AO271" i="11"/>
  <c r="AN271" i="11"/>
  <c r="AM271" i="11"/>
  <c r="AL271" i="11"/>
  <c r="AK271" i="11"/>
  <c r="AJ271" i="11"/>
  <c r="AI271" i="11"/>
  <c r="AG271" i="11"/>
  <c r="AH271" i="11" s="1"/>
  <c r="AF271" i="11"/>
  <c r="AE271" i="11"/>
  <c r="AD271" i="11"/>
  <c r="AC271" i="11"/>
  <c r="BP270" i="11"/>
  <c r="BO270" i="11"/>
  <c r="BN270" i="11"/>
  <c r="BM270" i="11"/>
  <c r="BL270" i="11"/>
  <c r="BK270" i="11"/>
  <c r="CE270" i="11" s="1"/>
  <c r="BJ270" i="11"/>
  <c r="BI270" i="11"/>
  <c r="CA270" i="11" s="1"/>
  <c r="BH270" i="11"/>
  <c r="BG270" i="11"/>
  <c r="BW270" i="11" s="1"/>
  <c r="BF270" i="11"/>
  <c r="BE270" i="11"/>
  <c r="BS270" i="11" s="1"/>
  <c r="BD270" i="11"/>
  <c r="BC270" i="11"/>
  <c r="BA270" i="11"/>
  <c r="AX270" i="11"/>
  <c r="AW270" i="11"/>
  <c r="AU270" i="11"/>
  <c r="AZ270" i="11" s="1"/>
  <c r="AT270" i="11"/>
  <c r="AS270" i="11"/>
  <c r="AR270" i="11"/>
  <c r="AQ270" i="11"/>
  <c r="AP270" i="11"/>
  <c r="AO270" i="11"/>
  <c r="AN270" i="11"/>
  <c r="AM270" i="11"/>
  <c r="AL270" i="11"/>
  <c r="AK270" i="11"/>
  <c r="AJ270" i="11"/>
  <c r="AI270" i="11"/>
  <c r="AG270" i="11"/>
  <c r="AH270" i="11" s="1"/>
  <c r="AF270" i="11"/>
  <c r="AE270" i="11"/>
  <c r="AD270" i="11"/>
  <c r="AC270" i="11"/>
  <c r="BP269" i="11"/>
  <c r="BO269" i="11"/>
  <c r="BN269" i="11"/>
  <c r="BM269" i="11"/>
  <c r="BL269" i="11"/>
  <c r="BK269" i="11"/>
  <c r="BJ269" i="11"/>
  <c r="BI269" i="11"/>
  <c r="BH269" i="11"/>
  <c r="BG269" i="11"/>
  <c r="BF269" i="11"/>
  <c r="BE269" i="11"/>
  <c r="BD269" i="11"/>
  <c r="BC269" i="11"/>
  <c r="BA269" i="11"/>
  <c r="AX269" i="11"/>
  <c r="AW269" i="11"/>
  <c r="AU269" i="11"/>
  <c r="AY269" i="11" s="1"/>
  <c r="AT269" i="11"/>
  <c r="AS269" i="11"/>
  <c r="AR269" i="11"/>
  <c r="AQ269" i="11"/>
  <c r="AP269" i="11"/>
  <c r="AO269" i="11"/>
  <c r="AN269" i="11"/>
  <c r="AM269" i="11"/>
  <c r="AL269" i="11"/>
  <c r="AK269" i="11"/>
  <c r="AJ269" i="11"/>
  <c r="AI269" i="11"/>
  <c r="AG269" i="11"/>
  <c r="AH269" i="11" s="1"/>
  <c r="AF269" i="11"/>
  <c r="AE269" i="11"/>
  <c r="AD269" i="11"/>
  <c r="AC269" i="11"/>
  <c r="BP268" i="11"/>
  <c r="BO268" i="11"/>
  <c r="BN268" i="11"/>
  <c r="BM268" i="11"/>
  <c r="BL268" i="11"/>
  <c r="BK268" i="11"/>
  <c r="CE268" i="11" s="1"/>
  <c r="BJ268" i="11"/>
  <c r="BI268" i="11"/>
  <c r="BH268" i="11"/>
  <c r="BG268" i="11"/>
  <c r="BW268" i="11" s="1"/>
  <c r="BF268" i="11"/>
  <c r="BE268" i="11"/>
  <c r="BS268" i="11" s="1"/>
  <c r="BD268" i="11"/>
  <c r="BC268" i="11"/>
  <c r="BA268" i="11"/>
  <c r="AX268" i="11"/>
  <c r="AW268" i="11"/>
  <c r="AU268" i="11"/>
  <c r="AY268" i="11" s="1"/>
  <c r="AT268" i="11"/>
  <c r="AS268" i="11"/>
  <c r="AR268" i="11"/>
  <c r="AQ268" i="11"/>
  <c r="AP268" i="11"/>
  <c r="AO268" i="11"/>
  <c r="AN268" i="11"/>
  <c r="AM268" i="11"/>
  <c r="AL268" i="11"/>
  <c r="AK268" i="11"/>
  <c r="AJ268" i="11"/>
  <c r="AI268" i="11"/>
  <c r="AG268" i="11"/>
  <c r="AH268" i="11" s="1"/>
  <c r="AF268" i="11"/>
  <c r="AE268" i="11"/>
  <c r="AD268" i="11"/>
  <c r="AC268" i="11"/>
  <c r="BP267" i="11"/>
  <c r="BO267" i="11"/>
  <c r="BN267" i="11"/>
  <c r="BM267" i="11"/>
  <c r="BL267" i="11"/>
  <c r="BK267" i="11"/>
  <c r="BJ267" i="11"/>
  <c r="BI267" i="11"/>
  <c r="CA267" i="11" s="1"/>
  <c r="BH267" i="11"/>
  <c r="BG267" i="11"/>
  <c r="BF267" i="11"/>
  <c r="BE267" i="11"/>
  <c r="BS267" i="11" s="1"/>
  <c r="BD267" i="11"/>
  <c r="BC267" i="11"/>
  <c r="BA267" i="11"/>
  <c r="AX267" i="11"/>
  <c r="AW267" i="11"/>
  <c r="AU267" i="11"/>
  <c r="AT267" i="11"/>
  <c r="AS267" i="11"/>
  <c r="AR267" i="11"/>
  <c r="AQ267" i="11"/>
  <c r="AP267" i="11"/>
  <c r="AO267" i="11"/>
  <c r="AN267" i="11"/>
  <c r="AM267" i="11"/>
  <c r="AL267" i="11"/>
  <c r="AK267" i="11"/>
  <c r="AJ267" i="11"/>
  <c r="AI267" i="11"/>
  <c r="AG267" i="11"/>
  <c r="AH267" i="11" s="1"/>
  <c r="AF267" i="11"/>
  <c r="AE267" i="11"/>
  <c r="AD267" i="11"/>
  <c r="AC267" i="11"/>
  <c r="BP266" i="11"/>
  <c r="BO266" i="11"/>
  <c r="BN266" i="11"/>
  <c r="BM266" i="11"/>
  <c r="BL266" i="11"/>
  <c r="BK266" i="11"/>
  <c r="CE266" i="11" s="1"/>
  <c r="BJ266" i="11"/>
  <c r="BI266" i="11"/>
  <c r="CA266" i="11" s="1"/>
  <c r="BH266" i="11"/>
  <c r="BG266" i="11"/>
  <c r="BW266" i="11" s="1"/>
  <c r="BF266" i="11"/>
  <c r="BE266" i="11"/>
  <c r="BS266" i="11" s="1"/>
  <c r="BD266" i="11"/>
  <c r="BC266" i="11"/>
  <c r="BA266" i="11"/>
  <c r="AX266" i="11"/>
  <c r="AW266" i="11"/>
  <c r="AU266" i="11"/>
  <c r="AZ266" i="11" s="1"/>
  <c r="AT266" i="11"/>
  <c r="AS266" i="11"/>
  <c r="AR266" i="11"/>
  <c r="AQ266" i="11"/>
  <c r="AP266" i="11"/>
  <c r="AO266" i="11"/>
  <c r="AN266" i="11"/>
  <c r="AM266" i="11"/>
  <c r="AL266" i="11"/>
  <c r="AK266" i="11"/>
  <c r="AJ266" i="11"/>
  <c r="AI266" i="11"/>
  <c r="AG266" i="11"/>
  <c r="AH266" i="11" s="1"/>
  <c r="AF266" i="11"/>
  <c r="AE266" i="11"/>
  <c r="AD266" i="11"/>
  <c r="AC266" i="11"/>
  <c r="BP265" i="11"/>
  <c r="BO265" i="11"/>
  <c r="BN265" i="11"/>
  <c r="BM265" i="11"/>
  <c r="BL265" i="11"/>
  <c r="BK265" i="11"/>
  <c r="BJ265" i="11"/>
  <c r="BI265" i="11"/>
  <c r="CB265" i="11" s="1"/>
  <c r="BH265" i="11"/>
  <c r="BG265" i="11"/>
  <c r="BU265" i="11" s="1"/>
  <c r="BF265" i="11"/>
  <c r="BE265" i="11"/>
  <c r="BD265" i="11"/>
  <c r="BC265" i="11"/>
  <c r="BA265" i="11"/>
  <c r="AX265" i="11"/>
  <c r="AW265" i="11"/>
  <c r="AU265" i="11"/>
  <c r="AY265" i="11" s="1"/>
  <c r="AT265" i="11"/>
  <c r="AS265" i="11"/>
  <c r="AR265" i="11"/>
  <c r="AQ265" i="11"/>
  <c r="AP265" i="11"/>
  <c r="AO265" i="11"/>
  <c r="AN265" i="11"/>
  <c r="AM265" i="11"/>
  <c r="AL265" i="11"/>
  <c r="AK265" i="11"/>
  <c r="AJ265" i="11"/>
  <c r="AI265" i="11"/>
  <c r="AG265" i="11"/>
  <c r="AH265" i="11" s="1"/>
  <c r="AF265" i="11"/>
  <c r="AE265" i="11"/>
  <c r="AD265" i="11"/>
  <c r="AC265" i="11"/>
  <c r="BP264" i="11"/>
  <c r="BO264" i="11"/>
  <c r="BN264" i="11"/>
  <c r="BM264" i="11"/>
  <c r="BL264" i="11"/>
  <c r="BK264" i="11"/>
  <c r="CE264" i="11" s="1"/>
  <c r="BJ264" i="11"/>
  <c r="BI264" i="11"/>
  <c r="BH264" i="11"/>
  <c r="BG264" i="11"/>
  <c r="BW264" i="11" s="1"/>
  <c r="BF264" i="11"/>
  <c r="BE264" i="11"/>
  <c r="BS264" i="11" s="1"/>
  <c r="BD264" i="11"/>
  <c r="BC264" i="11"/>
  <c r="BA264" i="11"/>
  <c r="AX264" i="11"/>
  <c r="AW264" i="11"/>
  <c r="AU264" i="11"/>
  <c r="AZ264" i="11" s="1"/>
  <c r="AT264" i="11"/>
  <c r="AS264" i="11"/>
  <c r="AR264" i="11"/>
  <c r="AQ264" i="11"/>
  <c r="AP264" i="11"/>
  <c r="AO264" i="11"/>
  <c r="AN264" i="11"/>
  <c r="AM264" i="11"/>
  <c r="AL264" i="11"/>
  <c r="AK264" i="11"/>
  <c r="AJ264" i="11"/>
  <c r="AI264" i="11"/>
  <c r="AG264" i="11"/>
  <c r="AH264" i="11" s="1"/>
  <c r="AF264" i="11"/>
  <c r="AE264" i="11"/>
  <c r="AD264" i="11"/>
  <c r="AC264" i="11"/>
  <c r="BP263" i="11"/>
  <c r="BO263" i="11"/>
  <c r="BN263" i="11"/>
  <c r="BM263" i="11"/>
  <c r="BL263" i="11"/>
  <c r="BK263" i="11"/>
  <c r="BJ263" i="11"/>
  <c r="BI263" i="11"/>
  <c r="CB263" i="11" s="1"/>
  <c r="BH263" i="11"/>
  <c r="BG263" i="11"/>
  <c r="BU263" i="11" s="1"/>
  <c r="BF263" i="11"/>
  <c r="BE263" i="11"/>
  <c r="BD263" i="11"/>
  <c r="BC263" i="11"/>
  <c r="BA263" i="11"/>
  <c r="AX263" i="11"/>
  <c r="AW263" i="11"/>
  <c r="AU263" i="11"/>
  <c r="AY263" i="11" s="1"/>
  <c r="AT263" i="11"/>
  <c r="AS263" i="11"/>
  <c r="AR263" i="11"/>
  <c r="AQ263" i="11"/>
  <c r="AP263" i="11"/>
  <c r="AO263" i="11"/>
  <c r="AN263" i="11"/>
  <c r="AM263" i="11"/>
  <c r="AL263" i="11"/>
  <c r="AK263" i="11"/>
  <c r="AJ263" i="11"/>
  <c r="AI263" i="11"/>
  <c r="AG263" i="11"/>
  <c r="AH263" i="11" s="1"/>
  <c r="AF263" i="11"/>
  <c r="AE263" i="11"/>
  <c r="AD263" i="11"/>
  <c r="AC263" i="11"/>
  <c r="BP262" i="11"/>
  <c r="BO262" i="11"/>
  <c r="BN262" i="11"/>
  <c r="BM262" i="11"/>
  <c r="BL262" i="11"/>
  <c r="BK262" i="11"/>
  <c r="BJ262" i="11"/>
  <c r="BI262" i="11"/>
  <c r="CA262" i="11" s="1"/>
  <c r="BH262" i="11"/>
  <c r="BG262" i="11"/>
  <c r="BF262" i="11"/>
  <c r="BE262" i="11"/>
  <c r="BS262" i="11" s="1"/>
  <c r="BD262" i="11"/>
  <c r="BC262" i="11"/>
  <c r="BA262" i="11"/>
  <c r="AX262" i="11"/>
  <c r="AW262" i="11"/>
  <c r="AU262" i="11"/>
  <c r="BB262" i="11" s="1"/>
  <c r="AT262" i="11"/>
  <c r="AS262" i="11"/>
  <c r="AR262" i="11"/>
  <c r="AQ262" i="11"/>
  <c r="AP262" i="11"/>
  <c r="AO262" i="11"/>
  <c r="AN262" i="11"/>
  <c r="AM262" i="11"/>
  <c r="AL262" i="11"/>
  <c r="AK262" i="11"/>
  <c r="AJ262" i="11"/>
  <c r="AI262" i="11"/>
  <c r="AG262" i="11"/>
  <c r="AH262" i="11" s="1"/>
  <c r="AF262" i="11"/>
  <c r="AE262" i="11"/>
  <c r="AD262" i="11"/>
  <c r="AC262" i="11"/>
  <c r="BP261" i="11"/>
  <c r="BO261" i="11"/>
  <c r="BN261" i="11"/>
  <c r="BM261" i="11"/>
  <c r="BL261" i="11"/>
  <c r="BK261" i="11"/>
  <c r="BJ261" i="11"/>
  <c r="BI261" i="11"/>
  <c r="CB261" i="11" s="1"/>
  <c r="BH261" i="11"/>
  <c r="BG261" i="11"/>
  <c r="BF261" i="11"/>
  <c r="BE261" i="11"/>
  <c r="BD261" i="11"/>
  <c r="BC261" i="11"/>
  <c r="BA261" i="11"/>
  <c r="AX261" i="11"/>
  <c r="AW261" i="11"/>
  <c r="AU261" i="11"/>
  <c r="AY261" i="11" s="1"/>
  <c r="AT261" i="11"/>
  <c r="AS261" i="11"/>
  <c r="AR261" i="11"/>
  <c r="AQ261" i="11"/>
  <c r="AP261" i="11"/>
  <c r="AO261" i="11"/>
  <c r="AN261" i="11"/>
  <c r="AM261" i="11"/>
  <c r="AL261" i="11"/>
  <c r="AK261" i="11"/>
  <c r="AJ261" i="11"/>
  <c r="AI261" i="11"/>
  <c r="AG261" i="11"/>
  <c r="AH261" i="11" s="1"/>
  <c r="AF261" i="11"/>
  <c r="AE261" i="11"/>
  <c r="AD261" i="11"/>
  <c r="AC261" i="11"/>
  <c r="BP260" i="11"/>
  <c r="BO260" i="11"/>
  <c r="BN260" i="11"/>
  <c r="BM260" i="11"/>
  <c r="BL260" i="11"/>
  <c r="BK260" i="11"/>
  <c r="CF260" i="11" s="1"/>
  <c r="BJ260" i="11"/>
  <c r="BI260" i="11"/>
  <c r="BH260" i="11"/>
  <c r="BG260" i="11"/>
  <c r="BW260" i="11" s="1"/>
  <c r="BF260" i="11"/>
  <c r="BE260" i="11"/>
  <c r="BS260" i="11" s="1"/>
  <c r="BD260" i="11"/>
  <c r="BC260" i="11"/>
  <c r="BA260" i="11"/>
  <c r="AX260" i="11"/>
  <c r="AW260" i="11"/>
  <c r="AU260" i="11"/>
  <c r="AY260" i="11" s="1"/>
  <c r="AT260" i="11"/>
  <c r="AS260" i="11"/>
  <c r="AR260" i="11"/>
  <c r="AQ260" i="11"/>
  <c r="AP260" i="11"/>
  <c r="AO260" i="11"/>
  <c r="AN260" i="11"/>
  <c r="AM260" i="11"/>
  <c r="AL260" i="11"/>
  <c r="AK260" i="11"/>
  <c r="AJ260" i="11"/>
  <c r="AI260" i="11"/>
  <c r="AG260" i="11"/>
  <c r="AH260" i="11" s="1"/>
  <c r="AF260" i="11"/>
  <c r="AE260" i="11"/>
  <c r="AD260" i="11"/>
  <c r="AC260" i="11"/>
  <c r="BP259" i="11"/>
  <c r="BO259" i="11"/>
  <c r="BN259" i="11"/>
  <c r="BM259" i="11"/>
  <c r="BL259" i="11"/>
  <c r="BK259" i="11"/>
  <c r="CE259" i="11" s="1"/>
  <c r="BJ259" i="11"/>
  <c r="BI259" i="11"/>
  <c r="CA259" i="11" s="1"/>
  <c r="BH259" i="11"/>
  <c r="BG259" i="11"/>
  <c r="BW259" i="11" s="1"/>
  <c r="BF259" i="11"/>
  <c r="BE259" i="11"/>
  <c r="BS259" i="11" s="1"/>
  <c r="BD259" i="11"/>
  <c r="BC259" i="11"/>
  <c r="BA259" i="11"/>
  <c r="AX259" i="11"/>
  <c r="AW259" i="11"/>
  <c r="AU259" i="11"/>
  <c r="AT259" i="11"/>
  <c r="AS259" i="11"/>
  <c r="AR259" i="11"/>
  <c r="AQ259" i="11"/>
  <c r="AP259" i="11"/>
  <c r="AO259" i="11"/>
  <c r="AN259" i="11"/>
  <c r="AM259" i="11"/>
  <c r="AL259" i="11"/>
  <c r="AK259" i="11"/>
  <c r="AJ259" i="11"/>
  <c r="AI259" i="11"/>
  <c r="AG259" i="11"/>
  <c r="AH259" i="11" s="1"/>
  <c r="AF259" i="11"/>
  <c r="AE259" i="11"/>
  <c r="AD259" i="11"/>
  <c r="AC259" i="11"/>
  <c r="BP258" i="11"/>
  <c r="BO258" i="11"/>
  <c r="BN258" i="11"/>
  <c r="BM258" i="11"/>
  <c r="BL258" i="11"/>
  <c r="BK258" i="11"/>
  <c r="CE258" i="11" s="1"/>
  <c r="BJ258" i="11"/>
  <c r="BI258" i="11"/>
  <c r="BH258" i="11"/>
  <c r="BG258" i="11"/>
  <c r="BW258" i="11" s="1"/>
  <c r="BF258" i="11"/>
  <c r="BE258" i="11"/>
  <c r="BS258" i="11" s="1"/>
  <c r="BD258" i="11"/>
  <c r="BC258" i="11"/>
  <c r="BA258" i="11"/>
  <c r="AX258" i="11"/>
  <c r="AW258" i="11"/>
  <c r="AU258" i="11"/>
  <c r="AT258" i="11"/>
  <c r="AS258" i="11"/>
  <c r="AR258" i="11"/>
  <c r="AQ258" i="11"/>
  <c r="AP258" i="11"/>
  <c r="AO258" i="11"/>
  <c r="AN258" i="11"/>
  <c r="AM258" i="11"/>
  <c r="AL258" i="11"/>
  <c r="AK258" i="11"/>
  <c r="AJ258" i="11"/>
  <c r="AI258" i="11"/>
  <c r="AG258" i="11"/>
  <c r="AH258" i="11" s="1"/>
  <c r="AF258" i="11"/>
  <c r="AE258" i="11"/>
  <c r="AD258" i="11"/>
  <c r="AC258" i="11"/>
  <c r="BP257" i="11"/>
  <c r="BO257" i="11"/>
  <c r="BN257" i="11"/>
  <c r="BM257" i="11"/>
  <c r="BL257" i="11"/>
  <c r="BK257" i="11"/>
  <c r="CE257" i="11" s="1"/>
  <c r="BJ257" i="11"/>
  <c r="BI257" i="11"/>
  <c r="BH257" i="11"/>
  <c r="BG257" i="11"/>
  <c r="BW257" i="11" s="1"/>
  <c r="BF257" i="11"/>
  <c r="BE257" i="11"/>
  <c r="BS257" i="11" s="1"/>
  <c r="BD257" i="11"/>
  <c r="BC257" i="11"/>
  <c r="BA257" i="11"/>
  <c r="AX257" i="11"/>
  <c r="AW257" i="11"/>
  <c r="AU257" i="11"/>
  <c r="AY257" i="11" s="1"/>
  <c r="AT257" i="11"/>
  <c r="AS257" i="11"/>
  <c r="AR257" i="11"/>
  <c r="AQ257" i="11"/>
  <c r="AP257" i="11"/>
  <c r="AO257" i="11"/>
  <c r="AN257" i="11"/>
  <c r="AM257" i="11"/>
  <c r="AL257" i="11"/>
  <c r="AK257" i="11"/>
  <c r="AJ257" i="11"/>
  <c r="AI257" i="11"/>
  <c r="AG257" i="11"/>
  <c r="AH257" i="11" s="1"/>
  <c r="AF257" i="11"/>
  <c r="AE257" i="11"/>
  <c r="AD257" i="11"/>
  <c r="AC257" i="11"/>
  <c r="BP256" i="11"/>
  <c r="BO256" i="11"/>
  <c r="BN256" i="11"/>
  <c r="BM256" i="11"/>
  <c r="BL256" i="11"/>
  <c r="BK256" i="11"/>
  <c r="BJ256" i="11"/>
  <c r="BI256" i="11"/>
  <c r="CA256" i="11" s="1"/>
  <c r="BH256" i="11"/>
  <c r="BG256" i="11"/>
  <c r="BF256" i="11"/>
  <c r="BE256" i="11"/>
  <c r="BS256" i="11" s="1"/>
  <c r="BD256" i="11"/>
  <c r="BC256" i="11"/>
  <c r="BA256" i="11"/>
  <c r="AX256" i="11"/>
  <c r="AW256" i="11"/>
  <c r="AU256" i="11"/>
  <c r="AY256" i="11" s="1"/>
  <c r="AT256" i="11"/>
  <c r="AS256" i="11"/>
  <c r="AR256" i="11"/>
  <c r="AQ256" i="11"/>
  <c r="AP256" i="11"/>
  <c r="AO256" i="11"/>
  <c r="AN256" i="11"/>
  <c r="AM256" i="11"/>
  <c r="AL256" i="11"/>
  <c r="AK256" i="11"/>
  <c r="AJ256" i="11"/>
  <c r="AI256" i="11"/>
  <c r="AG256" i="11"/>
  <c r="AH256" i="11" s="1"/>
  <c r="AF256" i="11"/>
  <c r="AE256" i="11"/>
  <c r="AD256" i="11"/>
  <c r="AC256" i="11"/>
  <c r="BP255" i="11"/>
  <c r="BO255" i="11"/>
  <c r="BN255" i="11"/>
  <c r="BM255" i="11"/>
  <c r="BL255" i="11"/>
  <c r="BK255" i="11"/>
  <c r="CE255" i="11" s="1"/>
  <c r="BJ255" i="11"/>
  <c r="BI255" i="11"/>
  <c r="CA255" i="11" s="1"/>
  <c r="BH255" i="11"/>
  <c r="BG255" i="11"/>
  <c r="BW255" i="11" s="1"/>
  <c r="BF255" i="11"/>
  <c r="BE255" i="11"/>
  <c r="BS255" i="11" s="1"/>
  <c r="BD255" i="11"/>
  <c r="BC255" i="11"/>
  <c r="BA255" i="11"/>
  <c r="AX255" i="11"/>
  <c r="AW255" i="11"/>
  <c r="AU255" i="11"/>
  <c r="AY255" i="11" s="1"/>
  <c r="AT255" i="11"/>
  <c r="AS255" i="11"/>
  <c r="AR255" i="11"/>
  <c r="AQ255" i="11"/>
  <c r="AP255" i="11"/>
  <c r="AO255" i="11"/>
  <c r="AN255" i="11"/>
  <c r="AM255" i="11"/>
  <c r="AL255" i="11"/>
  <c r="AK255" i="11"/>
  <c r="AJ255" i="11"/>
  <c r="AI255" i="11"/>
  <c r="AG255" i="11"/>
  <c r="AH255" i="11" s="1"/>
  <c r="AF255" i="11"/>
  <c r="AE255" i="11"/>
  <c r="AD255" i="11"/>
  <c r="AC255" i="11"/>
  <c r="BP254" i="11"/>
  <c r="BO254" i="11"/>
  <c r="BN254" i="11"/>
  <c r="BM254" i="11"/>
  <c r="BL254" i="11"/>
  <c r="BK254" i="11"/>
  <c r="CE254" i="11" s="1"/>
  <c r="BJ254" i="11"/>
  <c r="BI254" i="11"/>
  <c r="CA254" i="11" s="1"/>
  <c r="BH254" i="11"/>
  <c r="BG254" i="11"/>
  <c r="BW254" i="11" s="1"/>
  <c r="BF254" i="11"/>
  <c r="BE254" i="11"/>
  <c r="BS254" i="11" s="1"/>
  <c r="BD254" i="11"/>
  <c r="BC254" i="11"/>
  <c r="BA254" i="11"/>
  <c r="AX254" i="11"/>
  <c r="AW254" i="11"/>
  <c r="AU254" i="11"/>
  <c r="AY254" i="11" s="1"/>
  <c r="AT254" i="11"/>
  <c r="AS254" i="11"/>
  <c r="AR254" i="11"/>
  <c r="AQ254" i="11"/>
  <c r="AP254" i="11"/>
  <c r="AO254" i="11"/>
  <c r="AN254" i="11"/>
  <c r="AM254" i="11"/>
  <c r="AL254" i="11"/>
  <c r="AK254" i="11"/>
  <c r="AJ254" i="11"/>
  <c r="AI254" i="11"/>
  <c r="AG254" i="11"/>
  <c r="AH254" i="11" s="1"/>
  <c r="AF254" i="11"/>
  <c r="AE254" i="11"/>
  <c r="AD254" i="11"/>
  <c r="AC254" i="11"/>
  <c r="BP253" i="11"/>
  <c r="BO253" i="11"/>
  <c r="BN253" i="11"/>
  <c r="BM253" i="11"/>
  <c r="BL253" i="11"/>
  <c r="BK253" i="11"/>
  <c r="CE253" i="11" s="1"/>
  <c r="BJ253" i="11"/>
  <c r="BI253" i="11"/>
  <c r="CA253" i="11" s="1"/>
  <c r="BH253" i="11"/>
  <c r="BG253" i="11"/>
  <c r="BW253" i="11" s="1"/>
  <c r="BF253" i="11"/>
  <c r="BE253" i="11"/>
  <c r="BS253" i="11" s="1"/>
  <c r="BD253" i="11"/>
  <c r="BC253" i="11"/>
  <c r="BA253" i="11"/>
  <c r="AX253" i="11"/>
  <c r="AW253" i="11"/>
  <c r="AU253" i="11"/>
  <c r="AY253" i="11" s="1"/>
  <c r="AT253" i="11"/>
  <c r="AS253" i="11"/>
  <c r="AR253" i="11"/>
  <c r="AQ253" i="11"/>
  <c r="AP253" i="11"/>
  <c r="AO253" i="11"/>
  <c r="AN253" i="11"/>
  <c r="AM253" i="11"/>
  <c r="AL253" i="11"/>
  <c r="AK253" i="11"/>
  <c r="AJ253" i="11"/>
  <c r="AI253" i="11"/>
  <c r="AG253" i="11"/>
  <c r="AH253" i="11" s="1"/>
  <c r="AF253" i="11"/>
  <c r="AE253" i="11"/>
  <c r="AD253" i="11"/>
  <c r="AC253" i="11"/>
  <c r="BP252" i="11"/>
  <c r="BO252" i="11"/>
  <c r="BN252" i="11"/>
  <c r="BM252" i="11"/>
  <c r="BL252" i="11"/>
  <c r="BK252" i="11"/>
  <c r="CE252" i="11" s="1"/>
  <c r="BJ252" i="11"/>
  <c r="BI252" i="11"/>
  <c r="CA252" i="11" s="1"/>
  <c r="BH252" i="11"/>
  <c r="BG252" i="11"/>
  <c r="BW252" i="11" s="1"/>
  <c r="BF252" i="11"/>
  <c r="BE252" i="11"/>
  <c r="BS252" i="11" s="1"/>
  <c r="BD252" i="11"/>
  <c r="BC252" i="11"/>
  <c r="BA252" i="11"/>
  <c r="AX252" i="11"/>
  <c r="AW252" i="11"/>
  <c r="AU252" i="11"/>
  <c r="AY252" i="11" s="1"/>
  <c r="AT252" i="11"/>
  <c r="AS252" i="11"/>
  <c r="AR252" i="11"/>
  <c r="AQ252" i="11"/>
  <c r="AP252" i="11"/>
  <c r="AO252" i="11"/>
  <c r="AN252" i="11"/>
  <c r="AM252" i="11"/>
  <c r="AL252" i="11"/>
  <c r="AK252" i="11"/>
  <c r="AJ252" i="11"/>
  <c r="AI252" i="11"/>
  <c r="AG252" i="11"/>
  <c r="AH252" i="11" s="1"/>
  <c r="AF252" i="11"/>
  <c r="AE252" i="11"/>
  <c r="AD252" i="11"/>
  <c r="AC252" i="11"/>
  <c r="BP251" i="11"/>
  <c r="BO251" i="11"/>
  <c r="BN251" i="11"/>
  <c r="BM251" i="11"/>
  <c r="BL251" i="11"/>
  <c r="BK251" i="11"/>
  <c r="CF251" i="11" s="1"/>
  <c r="BJ251" i="11"/>
  <c r="BI251" i="11"/>
  <c r="CA251" i="11" s="1"/>
  <c r="BH251" i="11"/>
  <c r="BG251" i="11"/>
  <c r="BF251" i="11"/>
  <c r="BE251" i="11"/>
  <c r="BD251" i="11"/>
  <c r="BC251" i="11"/>
  <c r="BA251" i="11"/>
  <c r="AX251" i="11"/>
  <c r="AW251" i="11"/>
  <c r="AU251" i="11"/>
  <c r="AZ251" i="11" s="1"/>
  <c r="AT251" i="11"/>
  <c r="AS251" i="11"/>
  <c r="AR251" i="11"/>
  <c r="AQ251" i="11"/>
  <c r="AP251" i="11"/>
  <c r="AO251" i="11"/>
  <c r="AN251" i="11"/>
  <c r="AM251" i="11"/>
  <c r="AL251" i="11"/>
  <c r="AK251" i="11"/>
  <c r="AJ251" i="11"/>
  <c r="AI251" i="11"/>
  <c r="AG251" i="11"/>
  <c r="AH251" i="11" s="1"/>
  <c r="AF251" i="11"/>
  <c r="AE251" i="11"/>
  <c r="AD251" i="11"/>
  <c r="AC251" i="11"/>
  <c r="BP250" i="11"/>
  <c r="BO250" i="11"/>
  <c r="BN250" i="11"/>
  <c r="BM250" i="11"/>
  <c r="BL250" i="11"/>
  <c r="BK250" i="11"/>
  <c r="CF250" i="11" s="1"/>
  <c r="BJ250" i="11"/>
  <c r="BI250" i="11"/>
  <c r="BY250" i="11" s="1"/>
  <c r="BH250" i="11"/>
  <c r="BG250" i="11"/>
  <c r="BX250" i="11" s="1"/>
  <c r="BF250" i="11"/>
  <c r="BE250" i="11"/>
  <c r="BD250" i="11"/>
  <c r="BC250" i="11"/>
  <c r="BA250" i="11"/>
  <c r="AX250" i="11"/>
  <c r="AW250" i="11"/>
  <c r="AU250" i="11"/>
  <c r="AZ250" i="11" s="1"/>
  <c r="AT250" i="11"/>
  <c r="AS250" i="11"/>
  <c r="AR250" i="11"/>
  <c r="AQ250" i="11"/>
  <c r="AP250" i="11"/>
  <c r="AO250" i="11"/>
  <c r="AN250" i="11"/>
  <c r="AM250" i="11"/>
  <c r="AL250" i="11"/>
  <c r="AK250" i="11"/>
  <c r="AJ250" i="11"/>
  <c r="AI250" i="11"/>
  <c r="AG250" i="11"/>
  <c r="AH250" i="11" s="1"/>
  <c r="AF250" i="11"/>
  <c r="AE250" i="11"/>
  <c r="AD250" i="11"/>
  <c r="AC250" i="11"/>
  <c r="BP249" i="11"/>
  <c r="BO249" i="11"/>
  <c r="BN249" i="11"/>
  <c r="BM249" i="11"/>
  <c r="BL249" i="11"/>
  <c r="BK249" i="11"/>
  <c r="BJ249" i="11"/>
  <c r="BI249" i="11"/>
  <c r="BY249" i="11" s="1"/>
  <c r="BH249" i="11"/>
  <c r="BG249" i="11"/>
  <c r="BF249" i="11"/>
  <c r="BE249" i="11"/>
  <c r="BD249" i="11"/>
  <c r="BC249" i="11"/>
  <c r="BA249" i="11"/>
  <c r="AX249" i="11"/>
  <c r="AW249" i="11"/>
  <c r="AU249" i="11"/>
  <c r="AZ249" i="11" s="1"/>
  <c r="AT249" i="11"/>
  <c r="AS249" i="11"/>
  <c r="AR249" i="11"/>
  <c r="AQ249" i="11"/>
  <c r="AP249" i="11"/>
  <c r="AO249" i="11"/>
  <c r="AN249" i="11"/>
  <c r="AM249" i="11"/>
  <c r="AL249" i="11"/>
  <c r="AK249" i="11"/>
  <c r="AJ249" i="11"/>
  <c r="AI249" i="11"/>
  <c r="AG249" i="11"/>
  <c r="AH249" i="11" s="1"/>
  <c r="AF249" i="11"/>
  <c r="AE249" i="11"/>
  <c r="AD249" i="11"/>
  <c r="AC249" i="11"/>
  <c r="BP248" i="11"/>
  <c r="BO248" i="11"/>
  <c r="BN248" i="11"/>
  <c r="BM248" i="11"/>
  <c r="BL248" i="11"/>
  <c r="BK248" i="11"/>
  <c r="BJ248" i="11"/>
  <c r="BI248" i="11"/>
  <c r="BH248" i="11"/>
  <c r="BG248" i="11"/>
  <c r="BX248" i="11" s="1"/>
  <c r="BF248" i="11"/>
  <c r="BE248" i="11"/>
  <c r="BD248" i="11"/>
  <c r="BC248" i="11"/>
  <c r="BA248" i="11"/>
  <c r="AX248" i="11"/>
  <c r="AW248" i="11"/>
  <c r="AU248" i="11"/>
  <c r="AZ248" i="11" s="1"/>
  <c r="AT248" i="11"/>
  <c r="AS248" i="11"/>
  <c r="AR248" i="11"/>
  <c r="AQ248" i="11"/>
  <c r="AP248" i="11"/>
  <c r="AO248" i="11"/>
  <c r="AN248" i="11"/>
  <c r="AM248" i="11"/>
  <c r="AL248" i="11"/>
  <c r="AK248" i="11"/>
  <c r="AJ248" i="11"/>
  <c r="AI248" i="11"/>
  <c r="AG248" i="11"/>
  <c r="AH248" i="11" s="1"/>
  <c r="AF248" i="11"/>
  <c r="AE248" i="11"/>
  <c r="AD248" i="11"/>
  <c r="AC248" i="11"/>
  <c r="BP247" i="11"/>
  <c r="BO247" i="11"/>
  <c r="BN247" i="11"/>
  <c r="BM247" i="11"/>
  <c r="BL247" i="11"/>
  <c r="BK247" i="11"/>
  <c r="CF247" i="11" s="1"/>
  <c r="BJ247" i="11"/>
  <c r="BI247" i="11"/>
  <c r="BH247" i="11"/>
  <c r="BG247" i="11"/>
  <c r="BX247" i="11" s="1"/>
  <c r="BF247" i="11"/>
  <c r="BE247" i="11"/>
  <c r="BD247" i="11"/>
  <c r="BC247" i="11"/>
  <c r="BA247" i="11"/>
  <c r="AX247" i="11"/>
  <c r="AW247" i="11"/>
  <c r="AU247" i="11"/>
  <c r="AZ247" i="11" s="1"/>
  <c r="AT247" i="11"/>
  <c r="AS247" i="11"/>
  <c r="AR247" i="11"/>
  <c r="AQ247" i="11"/>
  <c r="AP247" i="11"/>
  <c r="AO247" i="11"/>
  <c r="AN247" i="11"/>
  <c r="AM247" i="11"/>
  <c r="AL247" i="11"/>
  <c r="AK247" i="11"/>
  <c r="AJ247" i="11"/>
  <c r="AI247" i="11"/>
  <c r="AG247" i="11"/>
  <c r="AH247" i="11" s="1"/>
  <c r="AF247" i="11"/>
  <c r="AE247" i="11"/>
  <c r="AD247" i="11"/>
  <c r="AC247" i="11"/>
  <c r="BP246" i="11"/>
  <c r="BO246" i="11"/>
  <c r="BN246" i="11"/>
  <c r="BM246" i="11"/>
  <c r="BL246" i="11"/>
  <c r="BK246" i="11"/>
  <c r="CF246" i="11" s="1"/>
  <c r="BJ246" i="11"/>
  <c r="BI246" i="11"/>
  <c r="BY246" i="11" s="1"/>
  <c r="BH246" i="11"/>
  <c r="BG246" i="11"/>
  <c r="BX246" i="11" s="1"/>
  <c r="BF246" i="11"/>
  <c r="BE246" i="11"/>
  <c r="BD246" i="11"/>
  <c r="BC246" i="11"/>
  <c r="BA246" i="11"/>
  <c r="AX246" i="11"/>
  <c r="AW246" i="11"/>
  <c r="AU246" i="11"/>
  <c r="AZ246" i="11" s="1"/>
  <c r="AT246" i="11"/>
  <c r="AS246" i="11"/>
  <c r="AR246" i="11"/>
  <c r="AQ246" i="11"/>
  <c r="AP246" i="11"/>
  <c r="AO246" i="11"/>
  <c r="AN246" i="11"/>
  <c r="AM246" i="11"/>
  <c r="AL246" i="11"/>
  <c r="AK246" i="11"/>
  <c r="AJ246" i="11"/>
  <c r="AI246" i="11"/>
  <c r="AG246" i="11"/>
  <c r="AH246" i="11" s="1"/>
  <c r="AF246" i="11"/>
  <c r="AE246" i="11"/>
  <c r="AD246" i="11"/>
  <c r="AC246" i="11"/>
  <c r="BP245" i="11"/>
  <c r="BO245" i="11"/>
  <c r="BN245" i="11"/>
  <c r="BM245" i="11"/>
  <c r="BL245" i="11"/>
  <c r="BK245" i="11"/>
  <c r="CF245" i="11" s="1"/>
  <c r="BJ245" i="11"/>
  <c r="BI245" i="11"/>
  <c r="BY245" i="11" s="1"/>
  <c r="BH245" i="11"/>
  <c r="BG245" i="11"/>
  <c r="BX245" i="11" s="1"/>
  <c r="BF245" i="11"/>
  <c r="BE245" i="11"/>
  <c r="BD245" i="11"/>
  <c r="BC245" i="11"/>
  <c r="BA245" i="11"/>
  <c r="AX245" i="11"/>
  <c r="AW245" i="11"/>
  <c r="AU245" i="11"/>
  <c r="AZ245" i="11" s="1"/>
  <c r="AT245" i="11"/>
  <c r="AS245" i="11"/>
  <c r="AR245" i="11"/>
  <c r="AQ245" i="11"/>
  <c r="AP245" i="11"/>
  <c r="AO245" i="11"/>
  <c r="AN245" i="11"/>
  <c r="AM245" i="11"/>
  <c r="AL245" i="11"/>
  <c r="AK245" i="11"/>
  <c r="AJ245" i="11"/>
  <c r="AI245" i="11"/>
  <c r="AG245" i="11"/>
  <c r="AH245" i="11" s="1"/>
  <c r="AF245" i="11"/>
  <c r="AE245" i="11"/>
  <c r="AD245" i="11"/>
  <c r="AC245" i="11"/>
  <c r="BP244" i="11"/>
  <c r="BO244" i="11"/>
  <c r="BN244" i="11"/>
  <c r="BM244" i="11"/>
  <c r="BL244" i="11"/>
  <c r="BK244" i="11"/>
  <c r="CF244" i="11" s="1"/>
  <c r="BJ244" i="11"/>
  <c r="BI244" i="11"/>
  <c r="BH244" i="11"/>
  <c r="BG244" i="11"/>
  <c r="BX244" i="11" s="1"/>
  <c r="BF244" i="11"/>
  <c r="BE244" i="11"/>
  <c r="BQ244" i="11" s="1"/>
  <c r="BD244" i="11"/>
  <c r="BC244" i="11"/>
  <c r="BA244" i="11"/>
  <c r="AX244" i="11"/>
  <c r="AW244" i="11"/>
  <c r="AU244" i="11"/>
  <c r="AZ244" i="11" s="1"/>
  <c r="AT244" i="11"/>
  <c r="AS244" i="11"/>
  <c r="AR244" i="11"/>
  <c r="AQ244" i="11"/>
  <c r="AP244" i="11"/>
  <c r="AO244" i="11"/>
  <c r="AN244" i="11"/>
  <c r="AM244" i="11"/>
  <c r="AL244" i="11"/>
  <c r="AK244" i="11"/>
  <c r="AJ244" i="11"/>
  <c r="AI244" i="11"/>
  <c r="AG244" i="11"/>
  <c r="AH244" i="11" s="1"/>
  <c r="AF244" i="11"/>
  <c r="AE244" i="11"/>
  <c r="AD244" i="11"/>
  <c r="AC244" i="11"/>
  <c r="BP243" i="11"/>
  <c r="BO243" i="11"/>
  <c r="BN243" i="11"/>
  <c r="BM243" i="11"/>
  <c r="BL243" i="11"/>
  <c r="BK243" i="11"/>
  <c r="CE243" i="11" s="1"/>
  <c r="BJ243" i="11"/>
  <c r="BI243" i="11"/>
  <c r="BH243" i="11"/>
  <c r="BG243" i="11"/>
  <c r="BW243" i="11" s="1"/>
  <c r="BF243" i="11"/>
  <c r="BE243" i="11"/>
  <c r="BD243" i="11"/>
  <c r="BC243" i="11"/>
  <c r="BA243" i="11"/>
  <c r="AX243" i="11"/>
  <c r="AW243" i="11"/>
  <c r="AU243" i="11"/>
  <c r="AY243" i="11" s="1"/>
  <c r="AT243" i="11"/>
  <c r="AS243" i="11"/>
  <c r="AR243" i="11"/>
  <c r="AQ243" i="11"/>
  <c r="AP243" i="11"/>
  <c r="AO243" i="11"/>
  <c r="AN243" i="11"/>
  <c r="AM243" i="11"/>
  <c r="AL243" i="11"/>
  <c r="AK243" i="11"/>
  <c r="AJ243" i="11"/>
  <c r="AI243" i="11"/>
  <c r="AG243" i="11"/>
  <c r="AH243" i="11" s="1"/>
  <c r="AF243" i="11"/>
  <c r="AE243" i="11"/>
  <c r="AD243" i="11"/>
  <c r="AC243" i="11"/>
  <c r="BP242" i="11"/>
  <c r="BO242" i="11"/>
  <c r="BN242" i="11"/>
  <c r="BM242" i="11"/>
  <c r="BL242" i="11"/>
  <c r="BK242" i="11"/>
  <c r="CE242" i="11" s="1"/>
  <c r="BJ242" i="11"/>
  <c r="BI242" i="11"/>
  <c r="BH242" i="11"/>
  <c r="BG242" i="11"/>
  <c r="BW242" i="11" s="1"/>
  <c r="BF242" i="11"/>
  <c r="BE242" i="11"/>
  <c r="BD242" i="11"/>
  <c r="BC242" i="11"/>
  <c r="BA242" i="11"/>
  <c r="AX242" i="11"/>
  <c r="AW242" i="11"/>
  <c r="AU242" i="11"/>
  <c r="AY242" i="11" s="1"/>
  <c r="AT242" i="11"/>
  <c r="AS242" i="11"/>
  <c r="AR242" i="11"/>
  <c r="AQ242" i="11"/>
  <c r="AP242" i="11"/>
  <c r="AO242" i="11"/>
  <c r="AN242" i="11"/>
  <c r="AM242" i="11"/>
  <c r="AL242" i="11"/>
  <c r="AK242" i="11"/>
  <c r="AJ242" i="11"/>
  <c r="AI242" i="11"/>
  <c r="AG242" i="11"/>
  <c r="AH242" i="11" s="1"/>
  <c r="AF242" i="11"/>
  <c r="AE242" i="11"/>
  <c r="AD242" i="11"/>
  <c r="AC242" i="11"/>
  <c r="BP241" i="11"/>
  <c r="BO241" i="11"/>
  <c r="BN241" i="11"/>
  <c r="BM241" i="11"/>
  <c r="BL241" i="11"/>
  <c r="BK241" i="11"/>
  <c r="CE241" i="11" s="1"/>
  <c r="BJ241" i="11"/>
  <c r="BI241" i="11"/>
  <c r="BH241" i="11"/>
  <c r="BG241" i="11"/>
  <c r="BW241" i="11" s="1"/>
  <c r="BF241" i="11"/>
  <c r="BE241" i="11"/>
  <c r="BD241" i="11"/>
  <c r="BC241" i="11"/>
  <c r="BA241" i="11"/>
  <c r="AX241" i="11"/>
  <c r="AW241" i="11"/>
  <c r="AU241" i="11"/>
  <c r="AY241" i="11" s="1"/>
  <c r="AT241" i="11"/>
  <c r="AS241" i="11"/>
  <c r="AR241" i="11"/>
  <c r="AQ241" i="11"/>
  <c r="AP241" i="11"/>
  <c r="AO241" i="11"/>
  <c r="AN241" i="11"/>
  <c r="AM241" i="11"/>
  <c r="AL241" i="11"/>
  <c r="AK241" i="11"/>
  <c r="AJ241" i="11"/>
  <c r="AI241" i="11"/>
  <c r="AG241" i="11"/>
  <c r="AH241" i="11" s="1"/>
  <c r="AF241" i="11"/>
  <c r="AE241" i="11"/>
  <c r="AD241" i="11"/>
  <c r="AC241" i="11"/>
  <c r="BP240" i="11"/>
  <c r="BO240" i="11"/>
  <c r="BN240" i="11"/>
  <c r="BM240" i="11"/>
  <c r="BL240" i="11"/>
  <c r="BK240" i="11"/>
  <c r="CE240" i="11" s="1"/>
  <c r="BJ240" i="11"/>
  <c r="BI240" i="11"/>
  <c r="BH240" i="11"/>
  <c r="BG240" i="11"/>
  <c r="BW240" i="11" s="1"/>
  <c r="BF240" i="11"/>
  <c r="BE240" i="11"/>
  <c r="BD240" i="11"/>
  <c r="BC240" i="11"/>
  <c r="BA240" i="11"/>
  <c r="AX240" i="11"/>
  <c r="AW240" i="11"/>
  <c r="AU240" i="11"/>
  <c r="AY240" i="11" s="1"/>
  <c r="AT240" i="11"/>
  <c r="AS240" i="11"/>
  <c r="AR240" i="11"/>
  <c r="AQ240" i="11"/>
  <c r="AP240" i="11"/>
  <c r="AO240" i="11"/>
  <c r="AN240" i="11"/>
  <c r="AM240" i="11"/>
  <c r="AL240" i="11"/>
  <c r="AK240" i="11"/>
  <c r="AJ240" i="11"/>
  <c r="AI240" i="11"/>
  <c r="AG240" i="11"/>
  <c r="AH240" i="11" s="1"/>
  <c r="AF240" i="11"/>
  <c r="AE240" i="11"/>
  <c r="AD240" i="11"/>
  <c r="AC240" i="11"/>
  <c r="BP239" i="11"/>
  <c r="BO239" i="11"/>
  <c r="BN239" i="11"/>
  <c r="BM239" i="11"/>
  <c r="BL239" i="11"/>
  <c r="BK239" i="11"/>
  <c r="CE239" i="11" s="1"/>
  <c r="BJ239" i="11"/>
  <c r="BI239" i="11"/>
  <c r="BH239" i="11"/>
  <c r="BG239" i="11"/>
  <c r="BW239" i="11" s="1"/>
  <c r="BF239" i="11"/>
  <c r="BE239" i="11"/>
  <c r="BD239" i="11"/>
  <c r="BC239" i="11"/>
  <c r="BA239" i="11"/>
  <c r="AX239" i="11"/>
  <c r="AW239" i="11"/>
  <c r="AU239" i="11"/>
  <c r="AY239" i="11" s="1"/>
  <c r="AT239" i="11"/>
  <c r="AS239" i="11"/>
  <c r="AR239" i="11"/>
  <c r="AQ239" i="11"/>
  <c r="AP239" i="11"/>
  <c r="AO239" i="11"/>
  <c r="AN239" i="11"/>
  <c r="AM239" i="11"/>
  <c r="AL239" i="11"/>
  <c r="AK239" i="11"/>
  <c r="AJ239" i="11"/>
  <c r="AI239" i="11"/>
  <c r="AG239" i="11"/>
  <c r="AH239" i="11" s="1"/>
  <c r="AF239" i="11"/>
  <c r="AE239" i="11"/>
  <c r="AD239" i="11"/>
  <c r="AC239" i="11"/>
  <c r="BP238" i="11"/>
  <c r="BO238" i="11"/>
  <c r="BN238" i="11"/>
  <c r="BM238" i="11"/>
  <c r="BL238" i="11"/>
  <c r="BK238" i="11"/>
  <c r="CE238" i="11" s="1"/>
  <c r="BJ238" i="11"/>
  <c r="BI238" i="11"/>
  <c r="BH238" i="11"/>
  <c r="BG238" i="11"/>
  <c r="BW238" i="11" s="1"/>
  <c r="BF238" i="11"/>
  <c r="BE238" i="11"/>
  <c r="BD238" i="11"/>
  <c r="BC238" i="11"/>
  <c r="BA238" i="11"/>
  <c r="AX238" i="11"/>
  <c r="AW238" i="11"/>
  <c r="AU238" i="11"/>
  <c r="AY238" i="11" s="1"/>
  <c r="AT238" i="11"/>
  <c r="AS238" i="11"/>
  <c r="AR238" i="11"/>
  <c r="AQ238" i="11"/>
  <c r="AP238" i="11"/>
  <c r="AO238" i="11"/>
  <c r="AN238" i="11"/>
  <c r="AM238" i="11"/>
  <c r="AL238" i="11"/>
  <c r="AK238" i="11"/>
  <c r="AJ238" i="11"/>
  <c r="AI238" i="11"/>
  <c r="AG238" i="11"/>
  <c r="AH238" i="11" s="1"/>
  <c r="AF238" i="11"/>
  <c r="AE238" i="11"/>
  <c r="AD238" i="11"/>
  <c r="AC238" i="11"/>
  <c r="BP237" i="11"/>
  <c r="BO237" i="11"/>
  <c r="BN237" i="11"/>
  <c r="BM237" i="11"/>
  <c r="BL237" i="11"/>
  <c r="BK237" i="11"/>
  <c r="BJ237" i="11"/>
  <c r="BI237" i="11"/>
  <c r="BY237" i="11" s="1"/>
  <c r="BH237" i="11"/>
  <c r="BG237" i="11"/>
  <c r="BX237" i="11" s="1"/>
  <c r="BF237" i="11"/>
  <c r="BE237" i="11"/>
  <c r="BD237" i="11"/>
  <c r="BC237" i="11"/>
  <c r="BA237" i="11"/>
  <c r="AX237" i="11"/>
  <c r="AW237" i="11"/>
  <c r="AU237" i="11"/>
  <c r="BB237" i="11" s="1"/>
  <c r="AT237" i="11"/>
  <c r="AS237" i="11"/>
  <c r="AR237" i="11"/>
  <c r="AQ237" i="11"/>
  <c r="AP237" i="11"/>
  <c r="AO237" i="11"/>
  <c r="AN237" i="11"/>
  <c r="AM237" i="11"/>
  <c r="AL237" i="11"/>
  <c r="AK237" i="11"/>
  <c r="AJ237" i="11"/>
  <c r="AI237" i="11"/>
  <c r="AG237" i="11"/>
  <c r="AH237" i="11" s="1"/>
  <c r="AF237" i="11"/>
  <c r="AE237" i="11"/>
  <c r="AD237" i="11"/>
  <c r="AC237" i="11"/>
  <c r="BP236" i="11"/>
  <c r="BO236" i="11"/>
  <c r="BN236" i="11"/>
  <c r="BM236" i="11"/>
  <c r="BL236" i="11"/>
  <c r="BK236" i="11"/>
  <c r="CD236" i="11" s="1"/>
  <c r="BJ236" i="11"/>
  <c r="BI236" i="11"/>
  <c r="BY236" i="11" s="1"/>
  <c r="BH236" i="11"/>
  <c r="BG236" i="11"/>
  <c r="BV236" i="11" s="1"/>
  <c r="BF236" i="11"/>
  <c r="BE236" i="11"/>
  <c r="BQ236" i="11" s="1"/>
  <c r="BD236" i="11"/>
  <c r="BC236" i="11"/>
  <c r="BA236" i="11"/>
  <c r="AX236" i="11"/>
  <c r="AW236" i="11"/>
  <c r="AU236" i="11"/>
  <c r="BB236" i="11" s="1"/>
  <c r="AT236" i="11"/>
  <c r="AS236" i="11"/>
  <c r="AR236" i="11"/>
  <c r="AQ236" i="11"/>
  <c r="AP236" i="11"/>
  <c r="AO236" i="11"/>
  <c r="AN236" i="11"/>
  <c r="AM236" i="11"/>
  <c r="AL236" i="11"/>
  <c r="AK236" i="11"/>
  <c r="AJ236" i="11"/>
  <c r="AI236" i="11"/>
  <c r="AG236" i="11"/>
  <c r="AH236" i="11" s="1"/>
  <c r="AF236" i="11"/>
  <c r="AE236" i="11"/>
  <c r="AD236" i="11"/>
  <c r="AC236" i="11"/>
  <c r="BP235" i="11"/>
  <c r="BO235" i="11"/>
  <c r="BN235" i="11"/>
  <c r="BM235" i="11"/>
  <c r="BL235" i="11"/>
  <c r="BK235" i="11"/>
  <c r="CD235" i="11" s="1"/>
  <c r="BJ235" i="11"/>
  <c r="BI235" i="11"/>
  <c r="BY235" i="11" s="1"/>
  <c r="BH235" i="11"/>
  <c r="BG235" i="11"/>
  <c r="BV235" i="11" s="1"/>
  <c r="BF235" i="11"/>
  <c r="BE235" i="11"/>
  <c r="BQ235" i="11" s="1"/>
  <c r="BD235" i="11"/>
  <c r="BC235" i="11"/>
  <c r="BA235" i="11"/>
  <c r="AX235" i="11"/>
  <c r="AW235" i="11"/>
  <c r="AU235" i="11"/>
  <c r="BB235" i="11" s="1"/>
  <c r="AT235" i="11"/>
  <c r="AS235" i="11"/>
  <c r="AR235" i="11"/>
  <c r="AQ235" i="11"/>
  <c r="AP235" i="11"/>
  <c r="AO235" i="11"/>
  <c r="AN235" i="11"/>
  <c r="AM235" i="11"/>
  <c r="AL235" i="11"/>
  <c r="AK235" i="11"/>
  <c r="AJ235" i="11"/>
  <c r="AI235" i="11"/>
  <c r="AG235" i="11"/>
  <c r="AH235" i="11" s="1"/>
  <c r="AF235" i="11"/>
  <c r="AE235" i="11"/>
  <c r="AD235" i="11"/>
  <c r="AC235" i="11"/>
  <c r="BP234" i="11"/>
  <c r="BO234" i="11"/>
  <c r="BN234" i="11"/>
  <c r="BM234" i="11"/>
  <c r="BL234" i="11"/>
  <c r="BK234" i="11"/>
  <c r="CD234" i="11" s="1"/>
  <c r="BJ234" i="11"/>
  <c r="BI234" i="11"/>
  <c r="BY234" i="11" s="1"/>
  <c r="BH234" i="11"/>
  <c r="BG234" i="11"/>
  <c r="BV234" i="11" s="1"/>
  <c r="BF234" i="11"/>
  <c r="BE234" i="11"/>
  <c r="BQ234" i="11" s="1"/>
  <c r="BD234" i="11"/>
  <c r="BC234" i="11"/>
  <c r="BA234" i="11"/>
  <c r="AX234" i="11"/>
  <c r="AW234" i="11"/>
  <c r="AU234" i="11"/>
  <c r="BB234" i="11" s="1"/>
  <c r="AT234" i="11"/>
  <c r="AS234" i="11"/>
  <c r="AR234" i="11"/>
  <c r="AQ234" i="11"/>
  <c r="AP234" i="11"/>
  <c r="AO234" i="11"/>
  <c r="AN234" i="11"/>
  <c r="AM234" i="11"/>
  <c r="AL234" i="11"/>
  <c r="AK234" i="11"/>
  <c r="AJ234" i="11"/>
  <c r="AI234" i="11"/>
  <c r="AG234" i="11"/>
  <c r="AH234" i="11" s="1"/>
  <c r="AF234" i="11"/>
  <c r="AE234" i="11"/>
  <c r="AD234" i="11"/>
  <c r="AC234" i="11"/>
  <c r="BP233" i="11"/>
  <c r="BO233" i="11"/>
  <c r="BN233" i="11"/>
  <c r="BM233" i="11"/>
  <c r="BL233" i="11"/>
  <c r="BK233" i="11"/>
  <c r="CD233" i="11" s="1"/>
  <c r="BJ233" i="11"/>
  <c r="BI233" i="11"/>
  <c r="BY233" i="11" s="1"/>
  <c r="BH233" i="11"/>
  <c r="BG233" i="11"/>
  <c r="BV233" i="11" s="1"/>
  <c r="BF233" i="11"/>
  <c r="BE233" i="11"/>
  <c r="BD233" i="11"/>
  <c r="BC233" i="11"/>
  <c r="BA233" i="11"/>
  <c r="AX233" i="11"/>
  <c r="AW233" i="11"/>
  <c r="AU233" i="11"/>
  <c r="BB233" i="11" s="1"/>
  <c r="AT233" i="11"/>
  <c r="AS233" i="11"/>
  <c r="AR233" i="11"/>
  <c r="AQ233" i="11"/>
  <c r="AP233" i="11"/>
  <c r="AO233" i="11"/>
  <c r="AN233" i="11"/>
  <c r="AM233" i="11"/>
  <c r="AL233" i="11"/>
  <c r="AK233" i="11"/>
  <c r="AJ233" i="11"/>
  <c r="AI233" i="11"/>
  <c r="AG233" i="11"/>
  <c r="AH233" i="11" s="1"/>
  <c r="AF233" i="11"/>
  <c r="AE233" i="11"/>
  <c r="AD233" i="11"/>
  <c r="AC233" i="11"/>
  <c r="BP232" i="11"/>
  <c r="BO232" i="11"/>
  <c r="BN232" i="11"/>
  <c r="BM232" i="11"/>
  <c r="BL232" i="11"/>
  <c r="BK232" i="11"/>
  <c r="CD232" i="11" s="1"/>
  <c r="BJ232" i="11"/>
  <c r="BI232" i="11"/>
  <c r="BY232" i="11" s="1"/>
  <c r="BH232" i="11"/>
  <c r="BG232" i="11"/>
  <c r="BV232" i="11" s="1"/>
  <c r="BF232" i="11"/>
  <c r="BE232" i="11"/>
  <c r="BQ232" i="11" s="1"/>
  <c r="BD232" i="11"/>
  <c r="BC232" i="11"/>
  <c r="BA232" i="11"/>
  <c r="AX232" i="11"/>
  <c r="AW232" i="11"/>
  <c r="AU232" i="11"/>
  <c r="AT232" i="11"/>
  <c r="AS232" i="11"/>
  <c r="AR232" i="11"/>
  <c r="AQ232" i="11"/>
  <c r="AP232" i="11"/>
  <c r="AO232" i="11"/>
  <c r="AN232" i="11"/>
  <c r="AM232" i="11"/>
  <c r="AL232" i="11"/>
  <c r="AK232" i="11"/>
  <c r="AJ232" i="11"/>
  <c r="AI232" i="11"/>
  <c r="AG232" i="11"/>
  <c r="AH232" i="11" s="1"/>
  <c r="AF232" i="11"/>
  <c r="AE232" i="11"/>
  <c r="AD232" i="11"/>
  <c r="AC232" i="11"/>
  <c r="BP231" i="11"/>
  <c r="BO231" i="11"/>
  <c r="BN231" i="11"/>
  <c r="BM231" i="11"/>
  <c r="BL231" i="11"/>
  <c r="BK231" i="11"/>
  <c r="CD231" i="11" s="1"/>
  <c r="BJ231" i="11"/>
  <c r="BI231" i="11"/>
  <c r="BY231" i="11" s="1"/>
  <c r="BH231" i="11"/>
  <c r="BG231" i="11"/>
  <c r="BV231" i="11" s="1"/>
  <c r="BF231" i="11"/>
  <c r="BE231" i="11"/>
  <c r="BQ231" i="11" s="1"/>
  <c r="BD231" i="11"/>
  <c r="BC231" i="11"/>
  <c r="BA231" i="11"/>
  <c r="AX231" i="11"/>
  <c r="AW231" i="11"/>
  <c r="AU231" i="11"/>
  <c r="BB231" i="11" s="1"/>
  <c r="AT231" i="11"/>
  <c r="AS231" i="11"/>
  <c r="AR231" i="11"/>
  <c r="AQ231" i="11"/>
  <c r="AP231" i="11"/>
  <c r="AO231" i="11"/>
  <c r="AN231" i="11"/>
  <c r="AM231" i="11"/>
  <c r="AL231" i="11"/>
  <c r="AK231" i="11"/>
  <c r="AJ231" i="11"/>
  <c r="AI231" i="11"/>
  <c r="AG231" i="11"/>
  <c r="AH231" i="11" s="1"/>
  <c r="AF231" i="11"/>
  <c r="AE231" i="11"/>
  <c r="AD231" i="11"/>
  <c r="AC231" i="11"/>
  <c r="BP230" i="11"/>
  <c r="BO230" i="11"/>
  <c r="BN230" i="11"/>
  <c r="BM230" i="11"/>
  <c r="BL230" i="11"/>
  <c r="BK230" i="11"/>
  <c r="CD230" i="11" s="1"/>
  <c r="BJ230" i="11"/>
  <c r="BI230" i="11"/>
  <c r="BY230" i="11" s="1"/>
  <c r="BH230" i="11"/>
  <c r="BG230" i="11"/>
  <c r="BV230" i="11" s="1"/>
  <c r="BF230" i="11"/>
  <c r="BE230" i="11"/>
  <c r="BQ230" i="11" s="1"/>
  <c r="BD230" i="11"/>
  <c r="BC230" i="11"/>
  <c r="BA230" i="11"/>
  <c r="AX230" i="11"/>
  <c r="AW230" i="11"/>
  <c r="AU230" i="11"/>
  <c r="BB230" i="11" s="1"/>
  <c r="AT230" i="11"/>
  <c r="AS230" i="11"/>
  <c r="AR230" i="11"/>
  <c r="AQ230" i="11"/>
  <c r="AP230" i="11"/>
  <c r="AO230" i="11"/>
  <c r="AN230" i="11"/>
  <c r="AM230" i="11"/>
  <c r="AL230" i="11"/>
  <c r="AK230" i="11"/>
  <c r="AJ230" i="11"/>
  <c r="AI230" i="11"/>
  <c r="AG230" i="11"/>
  <c r="AH230" i="11" s="1"/>
  <c r="AF230" i="11"/>
  <c r="AE230" i="11"/>
  <c r="AD230" i="11"/>
  <c r="AC230" i="11"/>
  <c r="BP229" i="11"/>
  <c r="BO229" i="11"/>
  <c r="BN229" i="11"/>
  <c r="BM229" i="11"/>
  <c r="BL229" i="11"/>
  <c r="BK229" i="11"/>
  <c r="CD229" i="11" s="1"/>
  <c r="BJ229" i="11"/>
  <c r="BI229" i="11"/>
  <c r="BZ229" i="11" s="1"/>
  <c r="BH229" i="11"/>
  <c r="BG229" i="11"/>
  <c r="BV229" i="11" s="1"/>
  <c r="BF229" i="11"/>
  <c r="BE229" i="11"/>
  <c r="BD229" i="11"/>
  <c r="BC229" i="11"/>
  <c r="BA229" i="11"/>
  <c r="AX229" i="11"/>
  <c r="AW229" i="11"/>
  <c r="AU229" i="11"/>
  <c r="BB229" i="11" s="1"/>
  <c r="AT229" i="11"/>
  <c r="AS229" i="11"/>
  <c r="AR229" i="11"/>
  <c r="AQ229" i="11"/>
  <c r="AP229" i="11"/>
  <c r="AO229" i="11"/>
  <c r="AN229" i="11"/>
  <c r="AM229" i="11"/>
  <c r="AL229" i="11"/>
  <c r="AK229" i="11"/>
  <c r="AJ229" i="11"/>
  <c r="AI229" i="11"/>
  <c r="AG229" i="11"/>
  <c r="AH229" i="11" s="1"/>
  <c r="AF229" i="11"/>
  <c r="AE229" i="11"/>
  <c r="AD229" i="11"/>
  <c r="AC229" i="11"/>
  <c r="BP228" i="11"/>
  <c r="BO228" i="11"/>
  <c r="BN228" i="11"/>
  <c r="BM228" i="11"/>
  <c r="BL228" i="11"/>
  <c r="BK228" i="11"/>
  <c r="CD228" i="11" s="1"/>
  <c r="BJ228" i="11"/>
  <c r="BI228" i="11"/>
  <c r="BY228" i="11" s="1"/>
  <c r="BH228" i="11"/>
  <c r="BG228" i="11"/>
  <c r="BV228" i="11" s="1"/>
  <c r="BF228" i="11"/>
  <c r="BE228" i="11"/>
  <c r="BQ228" i="11" s="1"/>
  <c r="BD228" i="11"/>
  <c r="BC228" i="11"/>
  <c r="BA228" i="11"/>
  <c r="AX228" i="11"/>
  <c r="AW228" i="11"/>
  <c r="AU228" i="11"/>
  <c r="BB228" i="11" s="1"/>
  <c r="AT228" i="11"/>
  <c r="AS228" i="11"/>
  <c r="AR228" i="11"/>
  <c r="AQ228" i="11"/>
  <c r="AP228" i="11"/>
  <c r="AO228" i="11"/>
  <c r="AN228" i="11"/>
  <c r="AM228" i="11"/>
  <c r="AL228" i="11"/>
  <c r="AK228" i="11"/>
  <c r="AJ228" i="11"/>
  <c r="AI228" i="11"/>
  <c r="AG228" i="11"/>
  <c r="AH228" i="11" s="1"/>
  <c r="AF228" i="11"/>
  <c r="AE228" i="11"/>
  <c r="AD228" i="11"/>
  <c r="AC228" i="11"/>
  <c r="BP227" i="11"/>
  <c r="BO227" i="11"/>
  <c r="BN227" i="11"/>
  <c r="BM227" i="11"/>
  <c r="BL227" i="11"/>
  <c r="BK227" i="11"/>
  <c r="CD227" i="11" s="1"/>
  <c r="BJ227" i="11"/>
  <c r="BI227" i="11"/>
  <c r="BY227" i="11" s="1"/>
  <c r="BH227" i="11"/>
  <c r="BG227" i="11"/>
  <c r="BV227" i="11" s="1"/>
  <c r="BF227" i="11"/>
  <c r="BE227" i="11"/>
  <c r="BQ227" i="11" s="1"/>
  <c r="BD227" i="11"/>
  <c r="BC227" i="11"/>
  <c r="BA227" i="11"/>
  <c r="AX227" i="11"/>
  <c r="AW227" i="11"/>
  <c r="AU227" i="11"/>
  <c r="BB227" i="11" s="1"/>
  <c r="AT227" i="11"/>
  <c r="AS227" i="11"/>
  <c r="AR227" i="11"/>
  <c r="AQ227" i="11"/>
  <c r="AP227" i="11"/>
  <c r="AO227" i="11"/>
  <c r="AN227" i="11"/>
  <c r="AM227" i="11"/>
  <c r="AL227" i="11"/>
  <c r="AK227" i="11"/>
  <c r="AJ227" i="11"/>
  <c r="AI227" i="11"/>
  <c r="AG227" i="11"/>
  <c r="AH227" i="11" s="1"/>
  <c r="AF227" i="11"/>
  <c r="AE227" i="11"/>
  <c r="AD227" i="11"/>
  <c r="AC227" i="11"/>
  <c r="BP226" i="11"/>
  <c r="BO226" i="11"/>
  <c r="BN226" i="11"/>
  <c r="BM226" i="11"/>
  <c r="BL226" i="11"/>
  <c r="BK226" i="11"/>
  <c r="CD226" i="11" s="1"/>
  <c r="BJ226" i="11"/>
  <c r="BI226" i="11"/>
  <c r="BY226" i="11" s="1"/>
  <c r="BH226" i="11"/>
  <c r="BG226" i="11"/>
  <c r="BV226" i="11" s="1"/>
  <c r="BF226" i="11"/>
  <c r="BE226" i="11"/>
  <c r="BQ226" i="11" s="1"/>
  <c r="BD226" i="11"/>
  <c r="BC226" i="11"/>
  <c r="BA226" i="11"/>
  <c r="AX226" i="11"/>
  <c r="AW226" i="11"/>
  <c r="AU226" i="11"/>
  <c r="BB226" i="11" s="1"/>
  <c r="AT226" i="11"/>
  <c r="AS226" i="11"/>
  <c r="AR226" i="11"/>
  <c r="AQ226" i="11"/>
  <c r="AP226" i="11"/>
  <c r="AO226" i="11"/>
  <c r="AN226" i="11"/>
  <c r="AM226" i="11"/>
  <c r="AL226" i="11"/>
  <c r="AK226" i="11"/>
  <c r="AJ226" i="11"/>
  <c r="AI226" i="11"/>
  <c r="AG226" i="11"/>
  <c r="AH226" i="11" s="1"/>
  <c r="AF226" i="11"/>
  <c r="AE226" i="11"/>
  <c r="AD226" i="11"/>
  <c r="AC226" i="11"/>
  <c r="BP225" i="11"/>
  <c r="BO225" i="11"/>
  <c r="BN225" i="11"/>
  <c r="BM225" i="11"/>
  <c r="BL225" i="11"/>
  <c r="BK225" i="11"/>
  <c r="CD225" i="11" s="1"/>
  <c r="BJ225" i="11"/>
  <c r="BI225" i="11"/>
  <c r="BY225" i="11" s="1"/>
  <c r="BH225" i="11"/>
  <c r="BG225" i="11"/>
  <c r="BV225" i="11" s="1"/>
  <c r="BF225" i="11"/>
  <c r="BE225" i="11"/>
  <c r="BQ225" i="11" s="1"/>
  <c r="BD225" i="11"/>
  <c r="BC225" i="11"/>
  <c r="BA225" i="11"/>
  <c r="AX225" i="11"/>
  <c r="AW225" i="11"/>
  <c r="AU225" i="11"/>
  <c r="BB225" i="11" s="1"/>
  <c r="AT225" i="11"/>
  <c r="AS225" i="11"/>
  <c r="AR225" i="11"/>
  <c r="AQ225" i="11"/>
  <c r="AP225" i="11"/>
  <c r="AO225" i="11"/>
  <c r="AN225" i="11"/>
  <c r="AM225" i="11"/>
  <c r="AL225" i="11"/>
  <c r="AK225" i="11"/>
  <c r="AJ225" i="11"/>
  <c r="AI225" i="11"/>
  <c r="AG225" i="11"/>
  <c r="AH225" i="11" s="1"/>
  <c r="AF225" i="11"/>
  <c r="AE225" i="11"/>
  <c r="AD225" i="11"/>
  <c r="AC225" i="11"/>
  <c r="BP224" i="11"/>
  <c r="BO224" i="11"/>
  <c r="BN224" i="11"/>
  <c r="BM224" i="11"/>
  <c r="BL224" i="11"/>
  <c r="BK224" i="11"/>
  <c r="CD224" i="11" s="1"/>
  <c r="BJ224" i="11"/>
  <c r="BI224" i="11"/>
  <c r="BY224" i="11" s="1"/>
  <c r="BH224" i="11"/>
  <c r="BG224" i="11"/>
  <c r="BV224" i="11" s="1"/>
  <c r="BF224" i="11"/>
  <c r="BE224" i="11"/>
  <c r="BQ224" i="11" s="1"/>
  <c r="BD224" i="11"/>
  <c r="BC224" i="11"/>
  <c r="BA224" i="11"/>
  <c r="AX224" i="11"/>
  <c r="AW224" i="11"/>
  <c r="AU224" i="11"/>
  <c r="BB224" i="11" s="1"/>
  <c r="AT224" i="11"/>
  <c r="AS224" i="11"/>
  <c r="AR224" i="11"/>
  <c r="AQ224" i="11"/>
  <c r="AP224" i="11"/>
  <c r="AO224" i="11"/>
  <c r="AN224" i="11"/>
  <c r="AM224" i="11"/>
  <c r="AL224" i="11"/>
  <c r="AK224" i="11"/>
  <c r="AJ224" i="11"/>
  <c r="AI224" i="11"/>
  <c r="AG224" i="11"/>
  <c r="AH224" i="11" s="1"/>
  <c r="AF224" i="11"/>
  <c r="AE224" i="11"/>
  <c r="AD224" i="11"/>
  <c r="AC224" i="11"/>
  <c r="BP223" i="11"/>
  <c r="BO223" i="11"/>
  <c r="BN223" i="11"/>
  <c r="BM223" i="11"/>
  <c r="BL223" i="11"/>
  <c r="BK223" i="11"/>
  <c r="CD223" i="11" s="1"/>
  <c r="BJ223" i="11"/>
  <c r="BI223" i="11"/>
  <c r="BH223" i="11"/>
  <c r="BG223" i="11"/>
  <c r="BV223" i="11" s="1"/>
  <c r="BF223" i="11"/>
  <c r="BE223" i="11"/>
  <c r="BQ223" i="11" s="1"/>
  <c r="BD223" i="11"/>
  <c r="BC223" i="11"/>
  <c r="BA223" i="11"/>
  <c r="AX223" i="11"/>
  <c r="AW223" i="11"/>
  <c r="AU223" i="11"/>
  <c r="BB223" i="11" s="1"/>
  <c r="AT223" i="11"/>
  <c r="AS223" i="11"/>
  <c r="AR223" i="11"/>
  <c r="AQ223" i="11"/>
  <c r="AP223" i="11"/>
  <c r="AO223" i="11"/>
  <c r="AN223" i="11"/>
  <c r="AM223" i="11"/>
  <c r="AL223" i="11"/>
  <c r="AK223" i="11"/>
  <c r="AJ223" i="11"/>
  <c r="AI223" i="11"/>
  <c r="AG223" i="11"/>
  <c r="AH223" i="11" s="1"/>
  <c r="AF223" i="11"/>
  <c r="AE223" i="11"/>
  <c r="AD223" i="11"/>
  <c r="AC223" i="11"/>
  <c r="BP222" i="11"/>
  <c r="BO222" i="11"/>
  <c r="BN222" i="11"/>
  <c r="BM222" i="11"/>
  <c r="BL222" i="11"/>
  <c r="BK222" i="11"/>
  <c r="CD222" i="11" s="1"/>
  <c r="BJ222" i="11"/>
  <c r="BI222" i="11"/>
  <c r="BY222" i="11" s="1"/>
  <c r="BH222" i="11"/>
  <c r="BG222" i="11"/>
  <c r="BV222" i="11" s="1"/>
  <c r="BF222" i="11"/>
  <c r="BE222" i="11"/>
  <c r="BQ222" i="11" s="1"/>
  <c r="BD222" i="11"/>
  <c r="BC222" i="11"/>
  <c r="BA222" i="11"/>
  <c r="AX222" i="11"/>
  <c r="AW222" i="11"/>
  <c r="AU222" i="11"/>
  <c r="BB222" i="11" s="1"/>
  <c r="AT222" i="11"/>
  <c r="AS222" i="11"/>
  <c r="AR222" i="11"/>
  <c r="AQ222" i="11"/>
  <c r="AP222" i="11"/>
  <c r="AO222" i="11"/>
  <c r="AN222" i="11"/>
  <c r="AM222" i="11"/>
  <c r="AL222" i="11"/>
  <c r="AK222" i="11"/>
  <c r="AJ222" i="11"/>
  <c r="AI222" i="11"/>
  <c r="AG222" i="11"/>
  <c r="AH222" i="11" s="1"/>
  <c r="AF222" i="11"/>
  <c r="AE222" i="11"/>
  <c r="AD222" i="11"/>
  <c r="AC222" i="11"/>
  <c r="BP221" i="11"/>
  <c r="BO221" i="11"/>
  <c r="BN221" i="11"/>
  <c r="BM221" i="11"/>
  <c r="BL221" i="11"/>
  <c r="BK221" i="11"/>
  <c r="CD221" i="11" s="1"/>
  <c r="BJ221" i="11"/>
  <c r="BI221" i="11"/>
  <c r="CB221" i="11" s="1"/>
  <c r="BH221" i="11"/>
  <c r="BG221" i="11"/>
  <c r="BV221" i="11" s="1"/>
  <c r="BF221" i="11"/>
  <c r="BE221" i="11"/>
  <c r="BQ221" i="11" s="1"/>
  <c r="BD221" i="11"/>
  <c r="BC221" i="11"/>
  <c r="BA221" i="11"/>
  <c r="AX221" i="11"/>
  <c r="AW221" i="11"/>
  <c r="AU221" i="11"/>
  <c r="BB221" i="11" s="1"/>
  <c r="AT221" i="11"/>
  <c r="AS221" i="11"/>
  <c r="AR221" i="11"/>
  <c r="AQ221" i="11"/>
  <c r="AP221" i="11"/>
  <c r="AO221" i="11"/>
  <c r="AN221" i="11"/>
  <c r="AM221" i="11"/>
  <c r="AL221" i="11"/>
  <c r="AK221" i="11"/>
  <c r="AJ221" i="11"/>
  <c r="AI221" i="11"/>
  <c r="AG221" i="11"/>
  <c r="AH221" i="11" s="1"/>
  <c r="AF221" i="11"/>
  <c r="AE221" i="11"/>
  <c r="AD221" i="11"/>
  <c r="AC221" i="11"/>
  <c r="BP220" i="11"/>
  <c r="BO220" i="11"/>
  <c r="BN220" i="11"/>
  <c r="BM220" i="11"/>
  <c r="BL220" i="11"/>
  <c r="BK220" i="11"/>
  <c r="CD220" i="11" s="1"/>
  <c r="BJ220" i="11"/>
  <c r="BI220" i="11"/>
  <c r="BZ220" i="11" s="1"/>
  <c r="BH220" i="11"/>
  <c r="BG220" i="11"/>
  <c r="BV220" i="11" s="1"/>
  <c r="BF220" i="11"/>
  <c r="BE220" i="11"/>
  <c r="BD220" i="11"/>
  <c r="BC220" i="11"/>
  <c r="BA220" i="11"/>
  <c r="AX220" i="11"/>
  <c r="AW220" i="11"/>
  <c r="AU220" i="11"/>
  <c r="BB220" i="11" s="1"/>
  <c r="AT220" i="11"/>
  <c r="AS220" i="11"/>
  <c r="AR220" i="11"/>
  <c r="AQ220" i="11"/>
  <c r="AP220" i="11"/>
  <c r="AO220" i="11"/>
  <c r="AN220" i="11"/>
  <c r="AM220" i="11"/>
  <c r="AL220" i="11"/>
  <c r="AK220" i="11"/>
  <c r="AJ220" i="11"/>
  <c r="AI220" i="11"/>
  <c r="AG220" i="11"/>
  <c r="AH220" i="11" s="1"/>
  <c r="AF220" i="11"/>
  <c r="AE220" i="11"/>
  <c r="AD220" i="11"/>
  <c r="AC220" i="11"/>
  <c r="BP219" i="11"/>
  <c r="BO219" i="11"/>
  <c r="BN219" i="11"/>
  <c r="BM219" i="11"/>
  <c r="BL219" i="11"/>
  <c r="BK219" i="11"/>
  <c r="CD219" i="11" s="1"/>
  <c r="BJ219" i="11"/>
  <c r="BI219" i="11"/>
  <c r="BY219" i="11" s="1"/>
  <c r="BH219" i="11"/>
  <c r="BG219" i="11"/>
  <c r="BV219" i="11" s="1"/>
  <c r="BF219" i="11"/>
  <c r="BE219" i="11"/>
  <c r="BQ219" i="11" s="1"/>
  <c r="BD219" i="11"/>
  <c r="BC219" i="11"/>
  <c r="BA219" i="11"/>
  <c r="AX219" i="11"/>
  <c r="AW219" i="11"/>
  <c r="AU219" i="11"/>
  <c r="BB219" i="11" s="1"/>
  <c r="AT219" i="11"/>
  <c r="AS219" i="11"/>
  <c r="AR219" i="11"/>
  <c r="AQ219" i="11"/>
  <c r="AP219" i="11"/>
  <c r="AO219" i="11"/>
  <c r="AN219" i="11"/>
  <c r="AM219" i="11"/>
  <c r="AL219" i="11"/>
  <c r="AK219" i="11"/>
  <c r="AJ219" i="11"/>
  <c r="AI219" i="11"/>
  <c r="AG219" i="11"/>
  <c r="AH219" i="11" s="1"/>
  <c r="AF219" i="11"/>
  <c r="AE219" i="11"/>
  <c r="AD219" i="11"/>
  <c r="AC219" i="11"/>
  <c r="BP218" i="11"/>
  <c r="BO218" i="11"/>
  <c r="BN218" i="11"/>
  <c r="BM218" i="11"/>
  <c r="BL218" i="11"/>
  <c r="BK218" i="11"/>
  <c r="CD218" i="11" s="1"/>
  <c r="BJ218" i="11"/>
  <c r="BI218" i="11"/>
  <c r="BH218" i="11"/>
  <c r="BG218" i="11"/>
  <c r="BV218" i="11" s="1"/>
  <c r="BF218" i="11"/>
  <c r="BE218" i="11"/>
  <c r="BQ218" i="11" s="1"/>
  <c r="BD218" i="11"/>
  <c r="BC218" i="11"/>
  <c r="BA218" i="11"/>
  <c r="AX218" i="11"/>
  <c r="AW218" i="11"/>
  <c r="AU218" i="11"/>
  <c r="BB218" i="11" s="1"/>
  <c r="AT218" i="11"/>
  <c r="AS218" i="11"/>
  <c r="AR218" i="11"/>
  <c r="AQ218" i="11"/>
  <c r="AP218" i="11"/>
  <c r="AO218" i="11"/>
  <c r="AN218" i="11"/>
  <c r="AM218" i="11"/>
  <c r="AL218" i="11"/>
  <c r="AK218" i="11"/>
  <c r="AJ218" i="11"/>
  <c r="AI218" i="11"/>
  <c r="AG218" i="11"/>
  <c r="AH218" i="11" s="1"/>
  <c r="AF218" i="11"/>
  <c r="AE218" i="11"/>
  <c r="AD218" i="11"/>
  <c r="AC218" i="11"/>
  <c r="BP217" i="11"/>
  <c r="BO217" i="11"/>
  <c r="BN217" i="11"/>
  <c r="BM217" i="11"/>
  <c r="BL217" i="11"/>
  <c r="BK217" i="11"/>
  <c r="CD217" i="11" s="1"/>
  <c r="BJ217" i="11"/>
  <c r="BI217" i="11"/>
  <c r="BY217" i="11" s="1"/>
  <c r="BH217" i="11"/>
  <c r="BG217" i="11"/>
  <c r="BV217" i="11" s="1"/>
  <c r="BF217" i="11"/>
  <c r="BE217" i="11"/>
  <c r="BQ217" i="11" s="1"/>
  <c r="BD217" i="11"/>
  <c r="BC217" i="11"/>
  <c r="BA217" i="11"/>
  <c r="AX217" i="11"/>
  <c r="AW217" i="11"/>
  <c r="AU217" i="11"/>
  <c r="BB217" i="11" s="1"/>
  <c r="AT217" i="11"/>
  <c r="AS217" i="11"/>
  <c r="AR217" i="11"/>
  <c r="AQ217" i="11"/>
  <c r="AP217" i="11"/>
  <c r="AO217" i="11"/>
  <c r="AN217" i="11"/>
  <c r="AM217" i="11"/>
  <c r="AL217" i="11"/>
  <c r="AK217" i="11"/>
  <c r="AJ217" i="11"/>
  <c r="AI217" i="11"/>
  <c r="AG217" i="11"/>
  <c r="AH217" i="11" s="1"/>
  <c r="AF217" i="11"/>
  <c r="AE217" i="11"/>
  <c r="AD217" i="11"/>
  <c r="AC217" i="11"/>
  <c r="BP216" i="11"/>
  <c r="BO216" i="11"/>
  <c r="BN216" i="11"/>
  <c r="BM216" i="11"/>
  <c r="BL216" i="11"/>
  <c r="BK216" i="11"/>
  <c r="CD216" i="11" s="1"/>
  <c r="BJ216" i="11"/>
  <c r="BI216" i="11"/>
  <c r="BY216" i="11" s="1"/>
  <c r="BH216" i="11"/>
  <c r="BG216" i="11"/>
  <c r="BV216" i="11" s="1"/>
  <c r="BF216" i="11"/>
  <c r="BE216" i="11"/>
  <c r="BQ216" i="11" s="1"/>
  <c r="BD216" i="11"/>
  <c r="BC216" i="11"/>
  <c r="BA216" i="11"/>
  <c r="AX216" i="11"/>
  <c r="AW216" i="11"/>
  <c r="AU216" i="11"/>
  <c r="BB216" i="11" s="1"/>
  <c r="AT216" i="11"/>
  <c r="AS216" i="11"/>
  <c r="AR216" i="11"/>
  <c r="AQ216" i="11"/>
  <c r="AP216" i="11"/>
  <c r="AO216" i="11"/>
  <c r="AN216" i="11"/>
  <c r="AM216" i="11"/>
  <c r="AL216" i="11"/>
  <c r="AK216" i="11"/>
  <c r="AJ216" i="11"/>
  <c r="AI216" i="11"/>
  <c r="AG216" i="11"/>
  <c r="AH216" i="11" s="1"/>
  <c r="AF216" i="11"/>
  <c r="AE216" i="11"/>
  <c r="AD216" i="11"/>
  <c r="AC216" i="11"/>
  <c r="AC111" i="11" l="1"/>
  <c r="AY224" i="11"/>
  <c r="CF308" i="11"/>
  <c r="AV269" i="11"/>
  <c r="CD304" i="11"/>
  <c r="BU305" i="11"/>
  <c r="CA290" i="11"/>
  <c r="AV263" i="11"/>
  <c r="BB263" i="11"/>
  <c r="AV273" i="11"/>
  <c r="AY286" i="11"/>
  <c r="AY289" i="11"/>
  <c r="BB290" i="11"/>
  <c r="AV304" i="11"/>
  <c r="BB304" i="11"/>
  <c r="AV308" i="11"/>
  <c r="BB308" i="11"/>
  <c r="CD255" i="11"/>
  <c r="BV278" i="11"/>
  <c r="CA286" i="11"/>
  <c r="BZ289" i="11"/>
  <c r="BV298" i="11"/>
  <c r="BU303" i="11"/>
  <c r="CD306" i="11"/>
  <c r="BU307" i="11"/>
  <c r="BU311" i="11"/>
  <c r="BZ266" i="11"/>
  <c r="BZ216" i="11"/>
  <c r="CF253" i="11"/>
  <c r="CF259" i="11"/>
  <c r="CF264" i="11"/>
  <c r="AV265" i="11"/>
  <c r="CC270" i="11"/>
  <c r="CD292" i="11"/>
  <c r="AV306" i="11"/>
  <c r="BB306" i="11"/>
  <c r="BX311" i="11"/>
  <c r="CB252" i="11"/>
  <c r="BZ272" i="11"/>
  <c r="CC274" i="11"/>
  <c r="BT287" i="11"/>
  <c r="BT288" i="11"/>
  <c r="BT235" i="11"/>
  <c r="BX253" i="11"/>
  <c r="BV259" i="11"/>
  <c r="BV266" i="11"/>
  <c r="CF270" i="11"/>
  <c r="CC278" i="11"/>
  <c r="AV280" i="11"/>
  <c r="BB280" i="11"/>
  <c r="BX282" i="11"/>
  <c r="CF283" i="11"/>
  <c r="BT286" i="11"/>
  <c r="BB287" i="11"/>
  <c r="BZ287" i="11"/>
  <c r="BB288" i="11"/>
  <c r="CA288" i="11"/>
  <c r="CA289" i="11"/>
  <c r="AY291" i="11"/>
  <c r="AV303" i="11"/>
  <c r="BB303" i="11"/>
  <c r="BV303" i="11"/>
  <c r="BV304" i="11"/>
  <c r="AV305" i="11"/>
  <c r="BB305" i="11"/>
  <c r="BV305" i="11"/>
  <c r="BV306" i="11"/>
  <c r="AV307" i="11"/>
  <c r="BB307" i="11"/>
  <c r="BV307" i="11"/>
  <c r="BX308" i="11"/>
  <c r="CC314" i="11"/>
  <c r="BT227" i="11"/>
  <c r="BT231" i="11"/>
  <c r="BX254" i="11"/>
  <c r="BZ262" i="11"/>
  <c r="CF268" i="11"/>
  <c r="BX273" i="11"/>
  <c r="BV274" i="11"/>
  <c r="CF278" i="11"/>
  <c r="CA287" i="11"/>
  <c r="BT291" i="11"/>
  <c r="BV301" i="11"/>
  <c r="CD303" i="11"/>
  <c r="CD305" i="11"/>
  <c r="CD307" i="11"/>
  <c r="BX309" i="11"/>
  <c r="BS216" i="11"/>
  <c r="BZ219" i="11"/>
  <c r="BZ222" i="11"/>
  <c r="CB227" i="11"/>
  <c r="CB231" i="11"/>
  <c r="CF254" i="11"/>
  <c r="BX255" i="11"/>
  <c r="BX260" i="11"/>
  <c r="CC266" i="11"/>
  <c r="BV270" i="11"/>
  <c r="BZ274" i="11"/>
  <c r="CF276" i="11"/>
  <c r="AV277" i="11"/>
  <c r="BT289" i="11"/>
  <c r="BT290" i="11"/>
  <c r="CA291" i="11"/>
  <c r="BV292" i="11"/>
  <c r="CD301" i="11"/>
  <c r="CF303" i="11"/>
  <c r="CF305" i="11"/>
  <c r="CF307" i="11"/>
  <c r="BW256" i="11"/>
  <c r="BV256" i="11"/>
  <c r="CE262" i="11"/>
  <c r="CF262" i="11"/>
  <c r="CC262" i="11"/>
  <c r="CA264" i="11"/>
  <c r="BZ264" i="11"/>
  <c r="CE269" i="11"/>
  <c r="CD269" i="11"/>
  <c r="BY294" i="11"/>
  <c r="CA294" i="11"/>
  <c r="BY218" i="11"/>
  <c r="BZ218" i="11"/>
  <c r="BQ237" i="11"/>
  <c r="BT237" i="11"/>
  <c r="BS237" i="11"/>
  <c r="BU251" i="11"/>
  <c r="BW251" i="11"/>
  <c r="CA257" i="11"/>
  <c r="CB257" i="11"/>
  <c r="BZ257" i="11"/>
  <c r="BT257" i="11"/>
  <c r="CA258" i="11"/>
  <c r="BZ258" i="11"/>
  <c r="BT258" i="11"/>
  <c r="CA276" i="11"/>
  <c r="BZ276" i="11"/>
  <c r="BT276" i="11"/>
  <c r="BW302" i="11"/>
  <c r="BX302" i="11"/>
  <c r="CE302" i="11"/>
  <c r="CD302" i="11"/>
  <c r="BS221" i="11"/>
  <c r="CF248" i="11"/>
  <c r="CC248" i="11"/>
  <c r="CE256" i="11"/>
  <c r="CC256" i="11"/>
  <c r="BW262" i="11"/>
  <c r="BV262" i="11"/>
  <c r="BW269" i="11"/>
  <c r="BX269" i="11"/>
  <c r="BW272" i="11"/>
  <c r="BV272" i="11"/>
  <c r="BQ293" i="11"/>
  <c r="BT293" i="11"/>
  <c r="AY301" i="11"/>
  <c r="AV301" i="11"/>
  <c r="BS218" i="11"/>
  <c r="BZ234" i="11"/>
  <c r="CB218" i="11"/>
  <c r="BY223" i="11"/>
  <c r="BZ223" i="11"/>
  <c r="BS223" i="11"/>
  <c r="AY267" i="11"/>
  <c r="AV267" i="11"/>
  <c r="BW277" i="11"/>
  <c r="BX277" i="11"/>
  <c r="CE277" i="11"/>
  <c r="CD277" i="11"/>
  <c r="BW281" i="11"/>
  <c r="BV281" i="11"/>
  <c r="CE281" i="11"/>
  <c r="CF281" i="11"/>
  <c r="CD281" i="11"/>
  <c r="CC281" i="11"/>
  <c r="BU295" i="11"/>
  <c r="BV295" i="11"/>
  <c r="CA300" i="11"/>
  <c r="BY300" i="11"/>
  <c r="BT300" i="11"/>
  <c r="BY221" i="11"/>
  <c r="BZ221" i="11"/>
  <c r="BQ233" i="11"/>
  <c r="BT233" i="11"/>
  <c r="BS233" i="11"/>
  <c r="BT264" i="11"/>
  <c r="CE272" i="11"/>
  <c r="CF272" i="11"/>
  <c r="CC272" i="11"/>
  <c r="AY275" i="11"/>
  <c r="AV275" i="11"/>
  <c r="CA284" i="11"/>
  <c r="BY293" i="11"/>
  <c r="CB293" i="11"/>
  <c r="CA293" i="11"/>
  <c r="BS293" i="11"/>
  <c r="BS294" i="11"/>
  <c r="CB233" i="11"/>
  <c r="BQ220" i="11"/>
  <c r="BT220" i="11"/>
  <c r="BY220" i="11"/>
  <c r="CB220" i="11"/>
  <c r="BS220" i="11"/>
  <c r="CB223" i="11"/>
  <c r="BQ229" i="11"/>
  <c r="BT229" i="11"/>
  <c r="BY229" i="11"/>
  <c r="CB229" i="11"/>
  <c r="BS229" i="11"/>
  <c r="BB232" i="11"/>
  <c r="AY232" i="11"/>
  <c r="BX249" i="11"/>
  <c r="BU249" i="11"/>
  <c r="CF249" i="11"/>
  <c r="CC249" i="11"/>
  <c r="AY258" i="11"/>
  <c r="BB258" i="11"/>
  <c r="AV258" i="11"/>
  <c r="AY259" i="11"/>
  <c r="BB259" i="11"/>
  <c r="AV259" i="11"/>
  <c r="CA268" i="11"/>
  <c r="BZ268" i="11"/>
  <c r="BT268" i="11"/>
  <c r="BS297" i="11"/>
  <c r="CB219" i="11"/>
  <c r="BS222" i="11"/>
  <c r="BZ227" i="11"/>
  <c r="BS231" i="11"/>
  <c r="BZ232" i="11"/>
  <c r="BS235" i="11"/>
  <c r="BT252" i="11"/>
  <c r="BV254" i="11"/>
  <c r="BV255" i="11"/>
  <c r="CF255" i="11"/>
  <c r="BX259" i="11"/>
  <c r="BV260" i="11"/>
  <c r="BV264" i="11"/>
  <c r="BT266" i="11"/>
  <c r="CF266" i="11"/>
  <c r="BB268" i="11"/>
  <c r="BV268" i="11"/>
  <c r="BZ270" i="11"/>
  <c r="CB271" i="11"/>
  <c r="CD273" i="11"/>
  <c r="BT274" i="11"/>
  <c r="CF274" i="11"/>
  <c r="BB276" i="11"/>
  <c r="BV276" i="11"/>
  <c r="BZ278" i="11"/>
  <c r="CB280" i="11"/>
  <c r="BU282" i="11"/>
  <c r="BZ286" i="11"/>
  <c r="BS287" i="11"/>
  <c r="CB287" i="11"/>
  <c r="BZ288" i="11"/>
  <c r="BS289" i="11"/>
  <c r="CB289" i="11"/>
  <c r="BZ290" i="11"/>
  <c r="BS291" i="11"/>
  <c r="CB291" i="11"/>
  <c r="BT292" i="11"/>
  <c r="CD297" i="11"/>
  <c r="BS298" i="11"/>
  <c r="CC301" i="11"/>
  <c r="CC304" i="11"/>
  <c r="CC306" i="11"/>
  <c r="CC308" i="11"/>
  <c r="AV309" i="11"/>
  <c r="BB309" i="11"/>
  <c r="BB252" i="11"/>
  <c r="CF258" i="11"/>
  <c r="CC259" i="11"/>
  <c r="BT262" i="11"/>
  <c r="BT272" i="11"/>
  <c r="BT281" i="11"/>
  <c r="CF300" i="11"/>
  <c r="BB310" i="11"/>
  <c r="AV313" i="11"/>
  <c r="BT217" i="11"/>
  <c r="BS219" i="11"/>
  <c r="CB222" i="11"/>
  <c r="BT225" i="11"/>
  <c r="BS227" i="11"/>
  <c r="BZ231" i="11"/>
  <c r="CB235" i="11"/>
  <c r="BZ236" i="11"/>
  <c r="CC245" i="11"/>
  <c r="BU246" i="11"/>
  <c r="BZ251" i="11"/>
  <c r="AV254" i="11"/>
  <c r="CD254" i="11"/>
  <c r="AV255" i="11"/>
  <c r="CC255" i="11"/>
  <c r="CD259" i="11"/>
  <c r="AV261" i="11"/>
  <c r="CC264" i="11"/>
  <c r="CB267" i="11"/>
  <c r="CC268" i="11"/>
  <c r="BT270" i="11"/>
  <c r="AV271" i="11"/>
  <c r="BB272" i="11"/>
  <c r="CB275" i="11"/>
  <c r="CC276" i="11"/>
  <c r="BT278" i="11"/>
  <c r="AV279" i="11"/>
  <c r="BT280" i="11"/>
  <c r="BV283" i="11"/>
  <c r="BS286" i="11"/>
  <c r="CB286" i="11"/>
  <c r="BS288" i="11"/>
  <c r="CB288" i="11"/>
  <c r="BS290" i="11"/>
  <c r="CB290" i="11"/>
  <c r="BZ291" i="11"/>
  <c r="CB292" i="11"/>
  <c r="CD296" i="11"/>
  <c r="BZ298" i="11"/>
  <c r="BZ299" i="11"/>
  <c r="BU301" i="11"/>
  <c r="CC303" i="11"/>
  <c r="BU304" i="11"/>
  <c r="CF304" i="11"/>
  <c r="CC305" i="11"/>
  <c r="BU306" i="11"/>
  <c r="CF306" i="11"/>
  <c r="CC307" i="11"/>
  <c r="BU308" i="11"/>
  <c r="CF311" i="11"/>
  <c r="CF312" i="11"/>
  <c r="BR224" i="11"/>
  <c r="BR226" i="11"/>
  <c r="CA226" i="11"/>
  <c r="BR228" i="11"/>
  <c r="CA228" i="11"/>
  <c r="BR230" i="11"/>
  <c r="CA230" i="11"/>
  <c r="BV252" i="11"/>
  <c r="CD252" i="11"/>
  <c r="AZ253" i="11"/>
  <c r="BR254" i="11"/>
  <c r="BR255" i="11"/>
  <c r="AZ256" i="11"/>
  <c r="BU257" i="11"/>
  <c r="BR259" i="11"/>
  <c r="AZ260" i="11"/>
  <c r="BW261" i="11"/>
  <c r="BV261" i="11"/>
  <c r="CE261" i="11"/>
  <c r="CC261" i="11"/>
  <c r="CF261" i="11"/>
  <c r="BX261" i="11"/>
  <c r="AY262" i="11"/>
  <c r="AV262" i="11"/>
  <c r="CA224" i="11"/>
  <c r="AY216" i="11"/>
  <c r="BR216" i="11"/>
  <c r="CA216" i="11"/>
  <c r="BZ217" i="11"/>
  <c r="BT218" i="11"/>
  <c r="BR219" i="11"/>
  <c r="CA219" i="11"/>
  <c r="BR221" i="11"/>
  <c r="CA221" i="11"/>
  <c r="BT222" i="11"/>
  <c r="BR223" i="11"/>
  <c r="CA223" i="11"/>
  <c r="BS224" i="11"/>
  <c r="CB224" i="11"/>
  <c r="BZ225" i="11"/>
  <c r="BS226" i="11"/>
  <c r="CB226" i="11"/>
  <c r="BS228" i="11"/>
  <c r="CB228" i="11"/>
  <c r="BS230" i="11"/>
  <c r="CB230" i="11"/>
  <c r="BR232" i="11"/>
  <c r="CA232" i="11"/>
  <c r="BR234" i="11"/>
  <c r="CA234" i="11"/>
  <c r="BR236" i="11"/>
  <c r="CA236" i="11"/>
  <c r="BU250" i="11"/>
  <c r="CB251" i="11"/>
  <c r="AZ252" i="11"/>
  <c r="BX252" i="11"/>
  <c r="CF252" i="11"/>
  <c r="AV253" i="11"/>
  <c r="BR253" i="11"/>
  <c r="BZ253" i="11"/>
  <c r="BB254" i="11"/>
  <c r="BT254" i="11"/>
  <c r="BZ254" i="11"/>
  <c r="BB255" i="11"/>
  <c r="BT255" i="11"/>
  <c r="BZ255" i="11"/>
  <c r="AV256" i="11"/>
  <c r="BR256" i="11"/>
  <c r="BX256" i="11"/>
  <c r="CD256" i="11"/>
  <c r="AZ257" i="11"/>
  <c r="BV257" i="11"/>
  <c r="CC257" i="11"/>
  <c r="BU258" i="11"/>
  <c r="CB258" i="11"/>
  <c r="BT259" i="11"/>
  <c r="BZ259" i="11"/>
  <c r="AV260" i="11"/>
  <c r="CA260" i="11"/>
  <c r="CB260" i="11"/>
  <c r="BR260" i="11"/>
  <c r="BW263" i="11"/>
  <c r="BV263" i="11"/>
  <c r="CE263" i="11"/>
  <c r="CF263" i="11"/>
  <c r="CC263" i="11"/>
  <c r="BX263" i="11"/>
  <c r="AY264" i="11"/>
  <c r="AV264" i="11"/>
  <c r="BW265" i="11"/>
  <c r="BV265" i="11"/>
  <c r="CE265" i="11"/>
  <c r="CC265" i="11"/>
  <c r="CF265" i="11"/>
  <c r="BX265" i="11"/>
  <c r="AY266" i="11"/>
  <c r="AV266" i="11"/>
  <c r="BW267" i="11"/>
  <c r="BX267" i="11"/>
  <c r="BV267" i="11"/>
  <c r="CE267" i="11"/>
  <c r="CF267" i="11"/>
  <c r="CD267" i="11"/>
  <c r="CC267" i="11"/>
  <c r="BR217" i="11"/>
  <c r="BT224" i="11"/>
  <c r="BR225" i="11"/>
  <c r="CA225" i="11"/>
  <c r="BT226" i="11"/>
  <c r="BR227" i="11"/>
  <c r="CA227" i="11"/>
  <c r="BT228" i="11"/>
  <c r="BR229" i="11"/>
  <c r="CA229" i="11"/>
  <c r="BT230" i="11"/>
  <c r="BR231" i="11"/>
  <c r="CA231" i="11"/>
  <c r="BS232" i="11"/>
  <c r="CB232" i="11"/>
  <c r="BZ233" i="11"/>
  <c r="BS234" i="11"/>
  <c r="CB234" i="11"/>
  <c r="BZ235" i="11"/>
  <c r="BS236" i="11"/>
  <c r="CB236" i="11"/>
  <c r="BU244" i="11"/>
  <c r="CC246" i="11"/>
  <c r="BU247" i="11"/>
  <c r="CD251" i="11"/>
  <c r="AV252" i="11"/>
  <c r="BR252" i="11"/>
  <c r="BZ252" i="11"/>
  <c r="BB253" i="11"/>
  <c r="BT253" i="11"/>
  <c r="CB253" i="11"/>
  <c r="BU254" i="11"/>
  <c r="CB254" i="11"/>
  <c r="BU255" i="11"/>
  <c r="CB255" i="11"/>
  <c r="BB256" i="11"/>
  <c r="BT256" i="11"/>
  <c r="BZ256" i="11"/>
  <c r="CF256" i="11"/>
  <c r="AV257" i="11"/>
  <c r="BR257" i="11"/>
  <c r="BX257" i="11"/>
  <c r="CD257" i="11"/>
  <c r="AZ258" i="11"/>
  <c r="BV258" i="11"/>
  <c r="CC258" i="11"/>
  <c r="BU259" i="11"/>
  <c r="CB259" i="11"/>
  <c r="BB260" i="11"/>
  <c r="BT260" i="11"/>
  <c r="BZ260" i="11"/>
  <c r="BS261" i="11"/>
  <c r="BT261" i="11"/>
  <c r="CA261" i="11"/>
  <c r="BZ261" i="11"/>
  <c r="BR261" i="11"/>
  <c r="CD261" i="11"/>
  <c r="BB264" i="11"/>
  <c r="BB266" i="11"/>
  <c r="CA217" i="11"/>
  <c r="BT216" i="11"/>
  <c r="BS217" i="11"/>
  <c r="BR218" i="11"/>
  <c r="CA218" i="11"/>
  <c r="BT219" i="11"/>
  <c r="BR220" i="11"/>
  <c r="CA220" i="11"/>
  <c r="BT221" i="11"/>
  <c r="BR222" i="11"/>
  <c r="CA222" i="11"/>
  <c r="BT223" i="11"/>
  <c r="BZ224" i="11"/>
  <c r="BS225" i="11"/>
  <c r="CB225" i="11"/>
  <c r="BZ226" i="11"/>
  <c r="BZ228" i="11"/>
  <c r="BZ230" i="11"/>
  <c r="BT232" i="11"/>
  <c r="BR233" i="11"/>
  <c r="CA233" i="11"/>
  <c r="BT234" i="11"/>
  <c r="BR235" i="11"/>
  <c r="CA235" i="11"/>
  <c r="BT236" i="11"/>
  <c r="BR237" i="11"/>
  <c r="CC244" i="11"/>
  <c r="BU245" i="11"/>
  <c r="CC247" i="11"/>
  <c r="BU248" i="11"/>
  <c r="CC250" i="11"/>
  <c r="BV253" i="11"/>
  <c r="CD253" i="11"/>
  <c r="AZ254" i="11"/>
  <c r="AZ255" i="11"/>
  <c r="BU256" i="11"/>
  <c r="CB256" i="11"/>
  <c r="BB257" i="11"/>
  <c r="CF257" i="11"/>
  <c r="BR258" i="11"/>
  <c r="BX258" i="11"/>
  <c r="CD258" i="11"/>
  <c r="AZ259" i="11"/>
  <c r="CE260" i="11"/>
  <c r="CD260" i="11"/>
  <c r="BU260" i="11"/>
  <c r="CC260" i="11"/>
  <c r="BU261" i="11"/>
  <c r="AZ262" i="11"/>
  <c r="BS263" i="11"/>
  <c r="BT263" i="11"/>
  <c r="CA263" i="11"/>
  <c r="BZ263" i="11"/>
  <c r="BR263" i="11"/>
  <c r="CD263" i="11"/>
  <c r="BS265" i="11"/>
  <c r="BT265" i="11"/>
  <c r="CA265" i="11"/>
  <c r="BZ265" i="11"/>
  <c r="BR265" i="11"/>
  <c r="CD265" i="11"/>
  <c r="BU267" i="11"/>
  <c r="BS269" i="11"/>
  <c r="BT269" i="11"/>
  <c r="CA269" i="11"/>
  <c r="CB269" i="11"/>
  <c r="BZ269" i="11"/>
  <c r="BR269" i="11"/>
  <c r="AY270" i="11"/>
  <c r="BB270" i="11"/>
  <c r="AV270" i="11"/>
  <c r="BU271" i="11"/>
  <c r="BR273" i="11"/>
  <c r="AZ274" i="11"/>
  <c r="BU275" i="11"/>
  <c r="BR277" i="11"/>
  <c r="AZ278" i="11"/>
  <c r="BW279" i="11"/>
  <c r="BX279" i="11"/>
  <c r="CE279" i="11"/>
  <c r="CD279" i="11"/>
  <c r="BV279" i="11"/>
  <c r="CF279" i="11"/>
  <c r="AZ281" i="11"/>
  <c r="AY283" i="11"/>
  <c r="AV283" i="11"/>
  <c r="BU293" i="11"/>
  <c r="BV293" i="11"/>
  <c r="CC293" i="11"/>
  <c r="CD293" i="11"/>
  <c r="BB294" i="11"/>
  <c r="BQ296" i="11"/>
  <c r="BS296" i="11"/>
  <c r="BY296" i="11"/>
  <c r="BZ296" i="11"/>
  <c r="BR296" i="11"/>
  <c r="AY302" i="11"/>
  <c r="BB302" i="11"/>
  <c r="AV302" i="11"/>
  <c r="BW310" i="11"/>
  <c r="BX310" i="11"/>
  <c r="BU310" i="11"/>
  <c r="CE310" i="11"/>
  <c r="CF310" i="11"/>
  <c r="CC310" i="11"/>
  <c r="AY311" i="11"/>
  <c r="AV311" i="11"/>
  <c r="BW313" i="11"/>
  <c r="BX313" i="11"/>
  <c r="BU313" i="11"/>
  <c r="CE313" i="11"/>
  <c r="CF313" i="11"/>
  <c r="CC313" i="11"/>
  <c r="AY314" i="11"/>
  <c r="AV314" i="11"/>
  <c r="BB261" i="11"/>
  <c r="BR262" i="11"/>
  <c r="BX262" i="11"/>
  <c r="CD262" i="11"/>
  <c r="AZ263" i="11"/>
  <c r="BU264" i="11"/>
  <c r="CB264" i="11"/>
  <c r="BB265" i="11"/>
  <c r="BR266" i="11"/>
  <c r="BX266" i="11"/>
  <c r="CD266" i="11"/>
  <c r="AZ267" i="11"/>
  <c r="BU268" i="11"/>
  <c r="CB268" i="11"/>
  <c r="BB269" i="11"/>
  <c r="CF269" i="11"/>
  <c r="BR270" i="11"/>
  <c r="BX270" i="11"/>
  <c r="CD270" i="11"/>
  <c r="AZ271" i="11"/>
  <c r="BV271" i="11"/>
  <c r="CC271" i="11"/>
  <c r="BU272" i="11"/>
  <c r="CB272" i="11"/>
  <c r="BB273" i="11"/>
  <c r="BT273" i="11"/>
  <c r="BZ273" i="11"/>
  <c r="CF273" i="11"/>
  <c r="AV274" i="11"/>
  <c r="BR274" i="11"/>
  <c r="BX274" i="11"/>
  <c r="CD274" i="11"/>
  <c r="AZ275" i="11"/>
  <c r="BV275" i="11"/>
  <c r="CC275" i="11"/>
  <c r="BU276" i="11"/>
  <c r="CB276" i="11"/>
  <c r="BB277" i="11"/>
  <c r="BT277" i="11"/>
  <c r="BZ277" i="11"/>
  <c r="CF277" i="11"/>
  <c r="AV278" i="11"/>
  <c r="BR278" i="11"/>
  <c r="BX278" i="11"/>
  <c r="CD278" i="11"/>
  <c r="AZ279" i="11"/>
  <c r="BZ279" i="11"/>
  <c r="BW280" i="11"/>
  <c r="BV280" i="11"/>
  <c r="CE280" i="11"/>
  <c r="CC280" i="11"/>
  <c r="BU280" i="11"/>
  <c r="CD280" i="11"/>
  <c r="AV281" i="11"/>
  <c r="CA281" i="11"/>
  <c r="CB281" i="11"/>
  <c r="BR281" i="11"/>
  <c r="BZ281" i="11"/>
  <c r="CE282" i="11"/>
  <c r="CF282" i="11"/>
  <c r="BV282" i="11"/>
  <c r="CD282" i="11"/>
  <c r="BB283" i="11"/>
  <c r="BW283" i="11"/>
  <c r="BW287" i="11"/>
  <c r="BV287" i="11"/>
  <c r="CE287" i="11"/>
  <c r="CD287" i="11"/>
  <c r="BW289" i="11"/>
  <c r="BV289" i="11"/>
  <c r="CE289" i="11"/>
  <c r="CD289" i="11"/>
  <c r="BW291" i="11"/>
  <c r="BV291" i="11"/>
  <c r="CE291" i="11"/>
  <c r="CD291" i="11"/>
  <c r="BQ295" i="11"/>
  <c r="BT295" i="11"/>
  <c r="BS295" i="11"/>
  <c r="BY295" i="11"/>
  <c r="CA295" i="11"/>
  <c r="BR295" i="11"/>
  <c r="CA296" i="11"/>
  <c r="BB297" i="11"/>
  <c r="BR267" i="11"/>
  <c r="AZ268" i="11"/>
  <c r="BU269" i="11"/>
  <c r="BR271" i="11"/>
  <c r="BX271" i="11"/>
  <c r="CD271" i="11"/>
  <c r="AZ272" i="11"/>
  <c r="BU273" i="11"/>
  <c r="CB273" i="11"/>
  <c r="BB274" i="11"/>
  <c r="BR275" i="11"/>
  <c r="BX275" i="11"/>
  <c r="CD275" i="11"/>
  <c r="AZ276" i="11"/>
  <c r="BU277" i="11"/>
  <c r="CB277" i="11"/>
  <c r="BB278" i="11"/>
  <c r="BS279" i="11"/>
  <c r="BR279" i="11"/>
  <c r="BT279" i="11"/>
  <c r="CB279" i="11"/>
  <c r="BB281" i="11"/>
  <c r="BX283" i="11"/>
  <c r="AY284" i="11"/>
  <c r="BB284" i="11"/>
  <c r="AZ284" i="11"/>
  <c r="BQ284" i="11"/>
  <c r="BS284" i="11"/>
  <c r="BR284" i="11"/>
  <c r="AZ261" i="11"/>
  <c r="BU262" i="11"/>
  <c r="CB262" i="11"/>
  <c r="BR264" i="11"/>
  <c r="BX264" i="11"/>
  <c r="CD264" i="11"/>
  <c r="AZ265" i="11"/>
  <c r="BU266" i="11"/>
  <c r="CB266" i="11"/>
  <c r="BB267" i="11"/>
  <c r="BT267" i="11"/>
  <c r="BZ267" i="11"/>
  <c r="AV268" i="11"/>
  <c r="BR268" i="11"/>
  <c r="BX268" i="11"/>
  <c r="CD268" i="11"/>
  <c r="AZ269" i="11"/>
  <c r="BV269" i="11"/>
  <c r="CC269" i="11"/>
  <c r="BU270" i="11"/>
  <c r="CB270" i="11"/>
  <c r="BB271" i="11"/>
  <c r="BT271" i="11"/>
  <c r="BZ271" i="11"/>
  <c r="CF271" i="11"/>
  <c r="AV272" i="11"/>
  <c r="BR272" i="11"/>
  <c r="BX272" i="11"/>
  <c r="CD272" i="11"/>
  <c r="AZ273" i="11"/>
  <c r="BV273" i="11"/>
  <c r="CC273" i="11"/>
  <c r="BU274" i="11"/>
  <c r="CB274" i="11"/>
  <c r="BB275" i="11"/>
  <c r="BT275" i="11"/>
  <c r="BZ275" i="11"/>
  <c r="CF275" i="11"/>
  <c r="AV276" i="11"/>
  <c r="BR276" i="11"/>
  <c r="BX276" i="11"/>
  <c r="CD276" i="11"/>
  <c r="AZ277" i="11"/>
  <c r="BV277" i="11"/>
  <c r="CC277" i="11"/>
  <c r="BU278" i="11"/>
  <c r="CB278" i="11"/>
  <c r="BB279" i="11"/>
  <c r="BU279" i="11"/>
  <c r="CC279" i="11"/>
  <c r="BR280" i="11"/>
  <c r="BZ280" i="11"/>
  <c r="AY282" i="11"/>
  <c r="BB282" i="11"/>
  <c r="AZ282" i="11"/>
  <c r="BS282" i="11"/>
  <c r="BT282" i="11"/>
  <c r="CA282" i="11"/>
  <c r="BZ282" i="11"/>
  <c r="BR282" i="11"/>
  <c r="CB282" i="11"/>
  <c r="AZ283" i="11"/>
  <c r="CD283" i="11"/>
  <c r="AV284" i="11"/>
  <c r="BZ284" i="11"/>
  <c r="AY285" i="11"/>
  <c r="BQ285" i="11"/>
  <c r="BS285" i="11"/>
  <c r="BY285" i="11"/>
  <c r="CA285" i="11"/>
  <c r="BZ285" i="11"/>
  <c r="BR285" i="11"/>
  <c r="BW286" i="11"/>
  <c r="BV286" i="11"/>
  <c r="CE286" i="11"/>
  <c r="CD286" i="11"/>
  <c r="BW288" i="11"/>
  <c r="BV288" i="11"/>
  <c r="CE288" i="11"/>
  <c r="CD288" i="11"/>
  <c r="BW290" i="11"/>
  <c r="BV290" i="11"/>
  <c r="CE290" i="11"/>
  <c r="CD290" i="11"/>
  <c r="BZ295" i="11"/>
  <c r="CC298" i="11"/>
  <c r="CD298" i="11"/>
  <c r="CA301" i="11"/>
  <c r="BZ301" i="11"/>
  <c r="AZ302" i="11"/>
  <c r="AZ311" i="11"/>
  <c r="AZ314" i="11"/>
  <c r="BR292" i="11"/>
  <c r="BZ292" i="11"/>
  <c r="BT294" i="11"/>
  <c r="CB294" i="11"/>
  <c r="BB295" i="11"/>
  <c r="BB296" i="11"/>
  <c r="BV297" i="11"/>
  <c r="BR299" i="11"/>
  <c r="CA299" i="11"/>
  <c r="BU300" i="11"/>
  <c r="BZ300" i="11"/>
  <c r="BB301" i="11"/>
  <c r="BY302" i="11"/>
  <c r="CF302" i="11"/>
  <c r="AZ310" i="11"/>
  <c r="AZ312" i="11"/>
  <c r="BU312" i="11"/>
  <c r="BX314" i="11"/>
  <c r="AZ315" i="11"/>
  <c r="BU315" i="11"/>
  <c r="AZ316" i="11"/>
  <c r="BU316" i="11"/>
  <c r="AZ280" i="11"/>
  <c r="BU281" i="11"/>
  <c r="BS283" i="11"/>
  <c r="CA283" i="11"/>
  <c r="BR286" i="11"/>
  <c r="BR287" i="11"/>
  <c r="BR288" i="11"/>
  <c r="BR289" i="11"/>
  <c r="BR290" i="11"/>
  <c r="BR291" i="11"/>
  <c r="BB292" i="11"/>
  <c r="BS292" i="11"/>
  <c r="CA292" i="11"/>
  <c r="BR293" i="11"/>
  <c r="BZ293" i="11"/>
  <c r="BV294" i="11"/>
  <c r="CD294" i="11"/>
  <c r="CD295" i="11"/>
  <c r="BV296" i="11"/>
  <c r="BZ297" i="11"/>
  <c r="BR298" i="11"/>
  <c r="CA298" i="11"/>
  <c r="BB299" i="11"/>
  <c r="BS299" i="11"/>
  <c r="CD299" i="11"/>
  <c r="BV300" i="11"/>
  <c r="CC300" i="11"/>
  <c r="BX301" i="11"/>
  <c r="CF301" i="11"/>
  <c r="BU302" i="11"/>
  <c r="BX303" i="11"/>
  <c r="BX304" i="11"/>
  <c r="BX305" i="11"/>
  <c r="BX306" i="11"/>
  <c r="BX307" i="11"/>
  <c r="AZ309" i="11"/>
  <c r="CC309" i="11"/>
  <c r="AV310" i="11"/>
  <c r="CC311" i="11"/>
  <c r="AV312" i="11"/>
  <c r="BX312" i="11"/>
  <c r="AZ313" i="11"/>
  <c r="AV315" i="11"/>
  <c r="AV316" i="11"/>
  <c r="CC316" i="11"/>
  <c r="BB293" i="11"/>
  <c r="BR294" i="11"/>
  <c r="BZ294" i="11"/>
  <c r="BR297" i="11"/>
  <c r="CA297" i="11"/>
  <c r="BB298" i="11"/>
  <c r="BV299" i="11"/>
  <c r="BR300" i="11"/>
  <c r="BX300" i="11"/>
  <c r="CD300" i="11"/>
  <c r="AZ301" i="11"/>
  <c r="BV302" i="11"/>
  <c r="CC302" i="11"/>
  <c r="AZ303" i="11"/>
  <c r="AZ304" i="11"/>
  <c r="AZ305" i="11"/>
  <c r="AZ306" i="11"/>
  <c r="AZ307" i="11"/>
  <c r="AZ308" i="11"/>
  <c r="BU309" i="11"/>
  <c r="CF309" i="11"/>
  <c r="CC312" i="11"/>
  <c r="CC315" i="11"/>
  <c r="AY217" i="11"/>
  <c r="CE217" i="11"/>
  <c r="AY218" i="11"/>
  <c r="BW218" i="11"/>
  <c r="AY219" i="11"/>
  <c r="BW219" i="11"/>
  <c r="AY220" i="11"/>
  <c r="AY221" i="11"/>
  <c r="BW221" i="11"/>
  <c r="BW224" i="11"/>
  <c r="CE224" i="11"/>
  <c r="BW225" i="11"/>
  <c r="CE225" i="11"/>
  <c r="AY228" i="11"/>
  <c r="BW228" i="11"/>
  <c r="CE228" i="11"/>
  <c r="CE229" i="11"/>
  <c r="AY230" i="11"/>
  <c r="BW230" i="11"/>
  <c r="CE230" i="11"/>
  <c r="AY233" i="11"/>
  <c r="CE233" i="11"/>
  <c r="CE234" i="11"/>
  <c r="AY235" i="11"/>
  <c r="CE235" i="11"/>
  <c r="AY236" i="11"/>
  <c r="BW236" i="11"/>
  <c r="CE236" i="11"/>
  <c r="AY237" i="11"/>
  <c r="CB244" i="11"/>
  <c r="CA244" i="11"/>
  <c r="BZ244" i="11"/>
  <c r="AZ216" i="11"/>
  <c r="BX216" i="11"/>
  <c r="CB216" i="11"/>
  <c r="CF216" i="11"/>
  <c r="AV217" i="11"/>
  <c r="AZ217" i="11"/>
  <c r="BX217" i="11"/>
  <c r="CB217" i="11"/>
  <c r="CF217" i="11"/>
  <c r="AV218" i="11"/>
  <c r="AZ218" i="11"/>
  <c r="BX218" i="11"/>
  <c r="CF218" i="11"/>
  <c r="AV219" i="11"/>
  <c r="AZ219" i="11"/>
  <c r="BX219" i="11"/>
  <c r="CF219" i="11"/>
  <c r="AV220" i="11"/>
  <c r="AZ220" i="11"/>
  <c r="BX220" i="11"/>
  <c r="CF220" i="11"/>
  <c r="AV221" i="11"/>
  <c r="AZ221" i="11"/>
  <c r="BX221" i="11"/>
  <c r="CF221" i="11"/>
  <c r="AV222" i="11"/>
  <c r="AZ222" i="11"/>
  <c r="BX222" i="11"/>
  <c r="CF222" i="11"/>
  <c r="AV223" i="11"/>
  <c r="AZ223" i="11"/>
  <c r="BX223" i="11"/>
  <c r="CF223" i="11"/>
  <c r="AV224" i="11"/>
  <c r="AZ224" i="11"/>
  <c r="BX224" i="11"/>
  <c r="CF224" i="11"/>
  <c r="AV225" i="11"/>
  <c r="AZ225" i="11"/>
  <c r="BX225" i="11"/>
  <c r="CF225" i="11"/>
  <c r="AV226" i="11"/>
  <c r="AZ226" i="11"/>
  <c r="BX226" i="11"/>
  <c r="CF226" i="11"/>
  <c r="AV227" i="11"/>
  <c r="AZ227" i="11"/>
  <c r="BX227" i="11"/>
  <c r="CF227" i="11"/>
  <c r="AV228" i="11"/>
  <c r="AZ228" i="11"/>
  <c r="BX228" i="11"/>
  <c r="CF228" i="11"/>
  <c r="AV229" i="11"/>
  <c r="AZ229" i="11"/>
  <c r="BX229" i="11"/>
  <c r="CF229" i="11"/>
  <c r="AV230" i="11"/>
  <c r="AZ230" i="11"/>
  <c r="BX230" i="11"/>
  <c r="CF230" i="11"/>
  <c r="AV231" i="11"/>
  <c r="AZ231" i="11"/>
  <c r="BX231" i="11"/>
  <c r="CF231" i="11"/>
  <c r="AV232" i="11"/>
  <c r="AZ232" i="11"/>
  <c r="BX232" i="11"/>
  <c r="CF232" i="11"/>
  <c r="AV233" i="11"/>
  <c r="AZ233" i="11"/>
  <c r="BX233" i="11"/>
  <c r="CF233" i="11"/>
  <c r="AV234" i="11"/>
  <c r="AZ234" i="11"/>
  <c r="BX234" i="11"/>
  <c r="CF234" i="11"/>
  <c r="AV235" i="11"/>
  <c r="AZ235" i="11"/>
  <c r="BX235" i="11"/>
  <c r="CF235" i="11"/>
  <c r="AV236" i="11"/>
  <c r="AZ236" i="11"/>
  <c r="BX236" i="11"/>
  <c r="CF236" i="11"/>
  <c r="AV237" i="11"/>
  <c r="AZ237" i="11"/>
  <c r="BT238" i="11"/>
  <c r="BR238" i="11"/>
  <c r="CB238" i="11"/>
  <c r="BZ238" i="11"/>
  <c r="BQ238" i="11"/>
  <c r="BY238" i="11"/>
  <c r="BT239" i="11"/>
  <c r="BR239" i="11"/>
  <c r="CB239" i="11"/>
  <c r="BZ239" i="11"/>
  <c r="BQ239" i="11"/>
  <c r="BY239" i="11"/>
  <c r="BT240" i="11"/>
  <c r="BR240" i="11"/>
  <c r="CB240" i="11"/>
  <c r="BZ240" i="11"/>
  <c r="BQ240" i="11"/>
  <c r="BY240" i="11"/>
  <c r="BT241" i="11"/>
  <c r="BR241" i="11"/>
  <c r="CB241" i="11"/>
  <c r="BZ241" i="11"/>
  <c r="BQ241" i="11"/>
  <c r="BY241" i="11"/>
  <c r="BT242" i="11"/>
  <c r="BR242" i="11"/>
  <c r="CB242" i="11"/>
  <c r="BZ242" i="11"/>
  <c r="BQ242" i="11"/>
  <c r="BY242" i="11"/>
  <c r="BT243" i="11"/>
  <c r="BR243" i="11"/>
  <c r="CB243" i="11"/>
  <c r="BZ243" i="11"/>
  <c r="BQ243" i="11"/>
  <c r="BY243" i="11"/>
  <c r="BT247" i="11"/>
  <c r="BS247" i="11"/>
  <c r="BR247" i="11"/>
  <c r="CB247" i="11"/>
  <c r="CA247" i="11"/>
  <c r="BZ247" i="11"/>
  <c r="BQ247" i="11"/>
  <c r="BQ251" i="11"/>
  <c r="BT251" i="11"/>
  <c r="BS251" i="11"/>
  <c r="BR251" i="11"/>
  <c r="BW216" i="11"/>
  <c r="CE218" i="11"/>
  <c r="CE219" i="11"/>
  <c r="BW220" i="11"/>
  <c r="CE220" i="11"/>
  <c r="AY222" i="11"/>
  <c r="BW222" i="11"/>
  <c r="CE222" i="11"/>
  <c r="AY223" i="11"/>
  <c r="BW223" i="11"/>
  <c r="CE223" i="11"/>
  <c r="AY225" i="11"/>
  <c r="AY226" i="11"/>
  <c r="BW226" i="11"/>
  <c r="CE226" i="11"/>
  <c r="AY227" i="11"/>
  <c r="CE227" i="11"/>
  <c r="AY229" i="11"/>
  <c r="AY231" i="11"/>
  <c r="CE231" i="11"/>
  <c r="CE232" i="11"/>
  <c r="AY234" i="11"/>
  <c r="CF237" i="11"/>
  <c r="CD237" i="11"/>
  <c r="BW237" i="11"/>
  <c r="BT244" i="11"/>
  <c r="BS244" i="11"/>
  <c r="BR244" i="11"/>
  <c r="BT248" i="11"/>
  <c r="BS248" i="11"/>
  <c r="BR248" i="11"/>
  <c r="CB248" i="11"/>
  <c r="CA248" i="11"/>
  <c r="BZ248" i="11"/>
  <c r="BQ248" i="11"/>
  <c r="AV216" i="11"/>
  <c r="BU216" i="11"/>
  <c r="CC216" i="11"/>
  <c r="BU217" i="11"/>
  <c r="CC217" i="11"/>
  <c r="BU218" i="11"/>
  <c r="CC218" i="11"/>
  <c r="BU219" i="11"/>
  <c r="CC219" i="11"/>
  <c r="BU220" i="11"/>
  <c r="CC220" i="11"/>
  <c r="BU221" i="11"/>
  <c r="CC221" i="11"/>
  <c r="BU222" i="11"/>
  <c r="CC222" i="11"/>
  <c r="BU223" i="11"/>
  <c r="CC223" i="11"/>
  <c r="BU224" i="11"/>
  <c r="CC224" i="11"/>
  <c r="BU225" i="11"/>
  <c r="CC225" i="11"/>
  <c r="BU226" i="11"/>
  <c r="CC226" i="11"/>
  <c r="BU227" i="11"/>
  <c r="CC227" i="11"/>
  <c r="BU228" i="11"/>
  <c r="CC228" i="11"/>
  <c r="BU229" i="11"/>
  <c r="CC229" i="11"/>
  <c r="BU230" i="11"/>
  <c r="CC230" i="11"/>
  <c r="BU231" i="11"/>
  <c r="CC231" i="11"/>
  <c r="BU232" i="11"/>
  <c r="CC232" i="11"/>
  <c r="BU233" i="11"/>
  <c r="CC233" i="11"/>
  <c r="BU234" i="11"/>
  <c r="CC234" i="11"/>
  <c r="BU235" i="11"/>
  <c r="CC235" i="11"/>
  <c r="BU236" i="11"/>
  <c r="CC236" i="11"/>
  <c r="CB237" i="11"/>
  <c r="BZ237" i="11"/>
  <c r="BU237" i="11"/>
  <c r="CA237" i="11"/>
  <c r="AZ238" i="11"/>
  <c r="AV238" i="11"/>
  <c r="BB238" i="11"/>
  <c r="BS238" i="11"/>
  <c r="CA238" i="11"/>
  <c r="AZ239" i="11"/>
  <c r="AV239" i="11"/>
  <c r="BB239" i="11"/>
  <c r="BS239" i="11"/>
  <c r="CA239" i="11"/>
  <c r="AZ240" i="11"/>
  <c r="AV240" i="11"/>
  <c r="BB240" i="11"/>
  <c r="BS240" i="11"/>
  <c r="CA240" i="11"/>
  <c r="AZ241" i="11"/>
  <c r="AV241" i="11"/>
  <c r="BB241" i="11"/>
  <c r="BS241" i="11"/>
  <c r="CA241" i="11"/>
  <c r="AZ242" i="11"/>
  <c r="AV242" i="11"/>
  <c r="BB242" i="11"/>
  <c r="BS242" i="11"/>
  <c r="CA242" i="11"/>
  <c r="AZ243" i="11"/>
  <c r="AV243" i="11"/>
  <c r="BB243" i="11"/>
  <c r="BS243" i="11"/>
  <c r="CA243" i="11"/>
  <c r="BY244" i="11"/>
  <c r="BT246" i="11"/>
  <c r="BS246" i="11"/>
  <c r="BR246" i="11"/>
  <c r="CB246" i="11"/>
  <c r="CA246" i="11"/>
  <c r="BZ246" i="11"/>
  <c r="BQ246" i="11"/>
  <c r="BY248" i="11"/>
  <c r="BT250" i="11"/>
  <c r="BS250" i="11"/>
  <c r="BR250" i="11"/>
  <c r="CB250" i="11"/>
  <c r="CA250" i="11"/>
  <c r="BZ250" i="11"/>
  <c r="BQ250" i="11"/>
  <c r="CE216" i="11"/>
  <c r="BW217" i="11"/>
  <c r="CE221" i="11"/>
  <c r="BW227" i="11"/>
  <c r="BW229" i="11"/>
  <c r="BW231" i="11"/>
  <c r="BW232" i="11"/>
  <c r="BW233" i="11"/>
  <c r="BW234" i="11"/>
  <c r="BW235" i="11"/>
  <c r="CE237" i="11"/>
  <c r="BV237" i="11"/>
  <c r="CC237" i="11"/>
  <c r="BX238" i="11"/>
  <c r="BV238" i="11"/>
  <c r="CF238" i="11"/>
  <c r="CD238" i="11"/>
  <c r="BU238" i="11"/>
  <c r="CC238" i="11"/>
  <c r="BX239" i="11"/>
  <c r="BV239" i="11"/>
  <c r="CF239" i="11"/>
  <c r="CD239" i="11"/>
  <c r="BU239" i="11"/>
  <c r="CC239" i="11"/>
  <c r="BX240" i="11"/>
  <c r="BV240" i="11"/>
  <c r="CF240" i="11"/>
  <c r="CD240" i="11"/>
  <c r="BU240" i="11"/>
  <c r="CC240" i="11"/>
  <c r="BX241" i="11"/>
  <c r="BV241" i="11"/>
  <c r="CF241" i="11"/>
  <c r="CD241" i="11"/>
  <c r="BU241" i="11"/>
  <c r="CC241" i="11"/>
  <c r="BX242" i="11"/>
  <c r="BV242" i="11"/>
  <c r="CF242" i="11"/>
  <c r="CD242" i="11"/>
  <c r="BU242" i="11"/>
  <c r="CC242" i="11"/>
  <c r="BX243" i="11"/>
  <c r="BV243" i="11"/>
  <c r="CF243" i="11"/>
  <c r="CD243" i="11"/>
  <c r="BU243" i="11"/>
  <c r="CC243" i="11"/>
  <c r="BT245" i="11"/>
  <c r="BS245" i="11"/>
  <c r="BR245" i="11"/>
  <c r="CB245" i="11"/>
  <c r="CA245" i="11"/>
  <c r="BZ245" i="11"/>
  <c r="BQ245" i="11"/>
  <c r="BY247" i="11"/>
  <c r="BT249" i="11"/>
  <c r="BS249" i="11"/>
  <c r="BR249" i="11"/>
  <c r="CB249" i="11"/>
  <c r="CA249" i="11"/>
  <c r="BZ249" i="11"/>
  <c r="BQ249" i="11"/>
  <c r="BB244" i="11"/>
  <c r="BV244" i="11"/>
  <c r="CD244" i="11"/>
  <c r="BB245" i="11"/>
  <c r="BV245" i="11"/>
  <c r="CD245" i="11"/>
  <c r="BB246" i="11"/>
  <c r="BV246" i="11"/>
  <c r="CD246" i="11"/>
  <c r="BB247" i="11"/>
  <c r="BV247" i="11"/>
  <c r="CD247" i="11"/>
  <c r="BB248" i="11"/>
  <c r="BV248" i="11"/>
  <c r="CD248" i="11"/>
  <c r="BB249" i="11"/>
  <c r="BV249" i="11"/>
  <c r="CD249" i="11"/>
  <c r="BB250" i="11"/>
  <c r="BV250" i="11"/>
  <c r="CD250" i="11"/>
  <c r="BB251" i="11"/>
  <c r="BX251" i="11"/>
  <c r="AY244" i="11"/>
  <c r="BW244" i="11"/>
  <c r="CE244" i="11"/>
  <c r="AY245" i="11"/>
  <c r="BW245" i="11"/>
  <c r="CE245" i="11"/>
  <c r="AY246" i="11"/>
  <c r="BW246" i="11"/>
  <c r="CE246" i="11"/>
  <c r="AY247" i="11"/>
  <c r="BW247" i="11"/>
  <c r="CE247" i="11"/>
  <c r="AY248" i="11"/>
  <c r="BW248" i="11"/>
  <c r="CE248" i="11"/>
  <c r="AY249" i="11"/>
  <c r="BW249" i="11"/>
  <c r="CE249" i="11"/>
  <c r="AY250" i="11"/>
  <c r="BW250" i="11"/>
  <c r="CE250" i="11"/>
  <c r="AY251" i="11"/>
  <c r="CE251" i="11"/>
  <c r="CC251" i="11"/>
  <c r="AV244" i="11"/>
  <c r="AV245" i="11"/>
  <c r="AV246" i="11"/>
  <c r="AV247" i="11"/>
  <c r="AV248" i="11"/>
  <c r="AV249" i="11"/>
  <c r="AV250" i="11"/>
  <c r="AV251" i="11"/>
  <c r="BV251" i="11"/>
  <c r="BY251" i="11"/>
  <c r="BQ252" i="11"/>
  <c r="BU252" i="11"/>
  <c r="BY252" i="11"/>
  <c r="CC252" i="11"/>
  <c r="BQ253" i="11"/>
  <c r="BU253" i="11"/>
  <c r="BY253" i="11"/>
  <c r="CC253" i="11"/>
  <c r="BQ254" i="11"/>
  <c r="BY254" i="11"/>
  <c r="CC254" i="11"/>
  <c r="BQ255" i="11"/>
  <c r="BY255" i="11"/>
  <c r="BQ256" i="11"/>
  <c r="BY256" i="11"/>
  <c r="BQ257" i="11"/>
  <c r="BY257" i="11"/>
  <c r="BQ258" i="11"/>
  <c r="BY258" i="11"/>
  <c r="BQ259" i="11"/>
  <c r="BY259" i="11"/>
  <c r="BQ260" i="11"/>
  <c r="BY260" i="11"/>
  <c r="BQ261" i="11"/>
  <c r="BY261" i="11"/>
  <c r="BQ262" i="11"/>
  <c r="BY262" i="11"/>
  <c r="BQ263" i="11"/>
  <c r="BY263" i="11"/>
  <c r="BQ264" i="11"/>
  <c r="BY264" i="11"/>
  <c r="BQ265" i="11"/>
  <c r="BY265" i="11"/>
  <c r="BQ266" i="11"/>
  <c r="BY266" i="11"/>
  <c r="BQ267" i="11"/>
  <c r="BY267" i="11"/>
  <c r="BQ268" i="11"/>
  <c r="BY268" i="11"/>
  <c r="BQ269" i="11"/>
  <c r="BY269" i="11"/>
  <c r="BQ270" i="11"/>
  <c r="BY270" i="11"/>
  <c r="BQ271" i="11"/>
  <c r="BY271" i="11"/>
  <c r="BQ272" i="11"/>
  <c r="BY272" i="11"/>
  <c r="BQ273" i="11"/>
  <c r="BY273" i="11"/>
  <c r="BQ274" i="11"/>
  <c r="BY274" i="11"/>
  <c r="BQ275" i="11"/>
  <c r="BY275" i="11"/>
  <c r="BQ276" i="11"/>
  <c r="BY276" i="11"/>
  <c r="BQ277" i="11"/>
  <c r="BY277" i="11"/>
  <c r="BQ278" i="11"/>
  <c r="BY278" i="11"/>
  <c r="BQ279" i="11"/>
  <c r="BY279" i="11"/>
  <c r="BQ280" i="11"/>
  <c r="BY280" i="11"/>
  <c r="BQ281" i="11"/>
  <c r="BY281" i="11"/>
  <c r="BQ282" i="11"/>
  <c r="BY282" i="11"/>
  <c r="BR283" i="11"/>
  <c r="CB283" i="11"/>
  <c r="BU285" i="11"/>
  <c r="BX285" i="11"/>
  <c r="CC285" i="11"/>
  <c r="CF285" i="11"/>
  <c r="BV285" i="11"/>
  <c r="CD285" i="11"/>
  <c r="AZ286" i="11"/>
  <c r="AV286" i="11"/>
  <c r="AZ287" i="11"/>
  <c r="AV287" i="11"/>
  <c r="AZ288" i="11"/>
  <c r="AV288" i="11"/>
  <c r="AZ289" i="11"/>
  <c r="AV289" i="11"/>
  <c r="AZ290" i="11"/>
  <c r="AV290" i="11"/>
  <c r="AZ291" i="11"/>
  <c r="AV291" i="11"/>
  <c r="BT316" i="11"/>
  <c r="BS316" i="11"/>
  <c r="BR316" i="11"/>
  <c r="CB316" i="11"/>
  <c r="CA316" i="11"/>
  <c r="BZ316" i="11"/>
  <c r="BY316" i="11"/>
  <c r="BQ316" i="11"/>
  <c r="BW285" i="11"/>
  <c r="CE285" i="11"/>
  <c r="BT283" i="11"/>
  <c r="BZ283" i="11"/>
  <c r="CE283" i="11"/>
  <c r="BU284" i="11"/>
  <c r="BX284" i="11"/>
  <c r="CC284" i="11"/>
  <c r="CF284" i="11"/>
  <c r="BV284" i="11"/>
  <c r="CD284" i="11"/>
  <c r="AZ285" i="11"/>
  <c r="AV285" i="11"/>
  <c r="BU286" i="11"/>
  <c r="BX286" i="11"/>
  <c r="CC286" i="11"/>
  <c r="CF286" i="11"/>
  <c r="BU287" i="11"/>
  <c r="BX287" i="11"/>
  <c r="CC287" i="11"/>
  <c r="CF287" i="11"/>
  <c r="BU288" i="11"/>
  <c r="BX288" i="11"/>
  <c r="CC288" i="11"/>
  <c r="CF288" i="11"/>
  <c r="BU289" i="11"/>
  <c r="BX289" i="11"/>
  <c r="CC289" i="11"/>
  <c r="CF289" i="11"/>
  <c r="BU290" i="11"/>
  <c r="BX290" i="11"/>
  <c r="CC290" i="11"/>
  <c r="CF290" i="11"/>
  <c r="BU291" i="11"/>
  <c r="BX291" i="11"/>
  <c r="CC291" i="11"/>
  <c r="CF291" i="11"/>
  <c r="BT311" i="11"/>
  <c r="BS311" i="11"/>
  <c r="BR311" i="11"/>
  <c r="CB311" i="11"/>
  <c r="CA311" i="11"/>
  <c r="BZ311" i="11"/>
  <c r="BY311" i="11"/>
  <c r="BQ311" i="11"/>
  <c r="AY292" i="11"/>
  <c r="BW292" i="11"/>
  <c r="CE292" i="11"/>
  <c r="AY293" i="11"/>
  <c r="BW293" i="11"/>
  <c r="CE293" i="11"/>
  <c r="AY294" i="11"/>
  <c r="BW294" i="11"/>
  <c r="CE294" i="11"/>
  <c r="AY295" i="11"/>
  <c r="BW295" i="11"/>
  <c r="CE295" i="11"/>
  <c r="AY296" i="11"/>
  <c r="BW296" i="11"/>
  <c r="CE296" i="11"/>
  <c r="AY297" i="11"/>
  <c r="BW297" i="11"/>
  <c r="CE297" i="11"/>
  <c r="AY298" i="11"/>
  <c r="BW298" i="11"/>
  <c r="CE298" i="11"/>
  <c r="AY299" i="11"/>
  <c r="BW299" i="11"/>
  <c r="CE299" i="11"/>
  <c r="AZ300" i="11"/>
  <c r="BQ301" i="11"/>
  <c r="CB301" i="11"/>
  <c r="BT304" i="11"/>
  <c r="BS304" i="11"/>
  <c r="BR304" i="11"/>
  <c r="CB304" i="11"/>
  <c r="CA304" i="11"/>
  <c r="BZ304" i="11"/>
  <c r="BQ304" i="11"/>
  <c r="BY304" i="11"/>
  <c r="BT306" i="11"/>
  <c r="BS306" i="11"/>
  <c r="BR306" i="11"/>
  <c r="CB306" i="11"/>
  <c r="CA306" i="11"/>
  <c r="BZ306" i="11"/>
  <c r="BQ306" i="11"/>
  <c r="BY306" i="11"/>
  <c r="BT308" i="11"/>
  <c r="BS308" i="11"/>
  <c r="BR308" i="11"/>
  <c r="CB308" i="11"/>
  <c r="CA308" i="11"/>
  <c r="BZ308" i="11"/>
  <c r="BQ308" i="11"/>
  <c r="BT309" i="11"/>
  <c r="BS309" i="11"/>
  <c r="BR309" i="11"/>
  <c r="CB309" i="11"/>
  <c r="CA309" i="11"/>
  <c r="BZ309" i="11"/>
  <c r="BQ309" i="11"/>
  <c r="BT310" i="11"/>
  <c r="BS310" i="11"/>
  <c r="BR310" i="11"/>
  <c r="CB310" i="11"/>
  <c r="CA310" i="11"/>
  <c r="BZ310" i="11"/>
  <c r="BQ310" i="11"/>
  <c r="BT314" i="11"/>
  <c r="BS314" i="11"/>
  <c r="BR314" i="11"/>
  <c r="CB314" i="11"/>
  <c r="CA314" i="11"/>
  <c r="BZ314" i="11"/>
  <c r="BQ314" i="11"/>
  <c r="BT284" i="11"/>
  <c r="CB284" i="11"/>
  <c r="BT285" i="11"/>
  <c r="CB285" i="11"/>
  <c r="AV292" i="11"/>
  <c r="BX292" i="11"/>
  <c r="CF292" i="11"/>
  <c r="AV293" i="11"/>
  <c r="BX293" i="11"/>
  <c r="CF293" i="11"/>
  <c r="AV294" i="11"/>
  <c r="BX294" i="11"/>
  <c r="CF294" i="11"/>
  <c r="AV295" i="11"/>
  <c r="BX295" i="11"/>
  <c r="CB295" i="11"/>
  <c r="CF295" i="11"/>
  <c r="AV296" i="11"/>
  <c r="BT296" i="11"/>
  <c r="BX296" i="11"/>
  <c r="CB296" i="11"/>
  <c r="CF296" i="11"/>
  <c r="AV297" i="11"/>
  <c r="BT297" i="11"/>
  <c r="BX297" i="11"/>
  <c r="CB297" i="11"/>
  <c r="CF297" i="11"/>
  <c r="AV298" i="11"/>
  <c r="BT298" i="11"/>
  <c r="BX298" i="11"/>
  <c r="CB298" i="11"/>
  <c r="CF298" i="11"/>
  <c r="AV299" i="11"/>
  <c r="BT299" i="11"/>
  <c r="BX299" i="11"/>
  <c r="CB299" i="11"/>
  <c r="CF299" i="11"/>
  <c r="AV300" i="11"/>
  <c r="BQ300" i="11"/>
  <c r="CB300" i="11"/>
  <c r="BR301" i="11"/>
  <c r="BT313" i="11"/>
  <c r="BS313" i="11"/>
  <c r="BR313" i="11"/>
  <c r="CB313" i="11"/>
  <c r="CA313" i="11"/>
  <c r="BZ313" i="11"/>
  <c r="BQ313" i="11"/>
  <c r="BB300" i="11"/>
  <c r="BT301" i="11"/>
  <c r="BY301" i="11"/>
  <c r="BS302" i="11"/>
  <c r="BR302" i="11"/>
  <c r="CA302" i="11"/>
  <c r="BZ302" i="11"/>
  <c r="BQ302" i="11"/>
  <c r="BT303" i="11"/>
  <c r="BS303" i="11"/>
  <c r="BR303" i="11"/>
  <c r="CB303" i="11"/>
  <c r="CA303" i="11"/>
  <c r="BZ303" i="11"/>
  <c r="BQ303" i="11"/>
  <c r="BY303" i="11"/>
  <c r="BT305" i="11"/>
  <c r="BS305" i="11"/>
  <c r="BR305" i="11"/>
  <c r="CB305" i="11"/>
  <c r="CA305" i="11"/>
  <c r="BZ305" i="11"/>
  <c r="BQ305" i="11"/>
  <c r="BY305" i="11"/>
  <c r="BT307" i="11"/>
  <c r="BS307" i="11"/>
  <c r="BR307" i="11"/>
  <c r="CB307" i="11"/>
  <c r="CA307" i="11"/>
  <c r="BZ307" i="11"/>
  <c r="BQ307" i="11"/>
  <c r="BY307" i="11"/>
  <c r="BT312" i="11"/>
  <c r="BS312" i="11"/>
  <c r="BR312" i="11"/>
  <c r="CB312" i="11"/>
  <c r="CA312" i="11"/>
  <c r="BZ312" i="11"/>
  <c r="BQ312" i="11"/>
  <c r="BT315" i="11"/>
  <c r="BS315" i="11"/>
  <c r="BR315" i="11"/>
  <c r="CB315" i="11"/>
  <c r="CA315" i="11"/>
  <c r="BZ315" i="11"/>
  <c r="BQ315" i="11"/>
  <c r="BV308" i="11"/>
  <c r="CD308" i="11"/>
  <c r="BV309" i="11"/>
  <c r="CD309" i="11"/>
  <c r="BV310" i="11"/>
  <c r="CD310" i="11"/>
  <c r="BB311" i="11"/>
  <c r="BV311" i="11"/>
  <c r="CD311" i="11"/>
  <c r="BB312" i="11"/>
  <c r="BV312" i="11"/>
  <c r="CD312" i="11"/>
  <c r="BB313" i="11"/>
  <c r="BV313" i="11"/>
  <c r="CD313" i="11"/>
  <c r="BB314" i="11"/>
  <c r="BV314" i="11"/>
  <c r="CD314" i="11"/>
  <c r="BB315" i="11"/>
  <c r="BV315" i="11"/>
  <c r="CD315" i="11"/>
  <c r="BB316" i="11"/>
  <c r="BV316" i="11"/>
  <c r="CD316" i="11"/>
  <c r="CE314" i="11"/>
  <c r="BW315" i="11"/>
  <c r="CE315" i="11"/>
  <c r="BW316" i="11"/>
  <c r="CE316" i="11"/>
  <c r="F26" i="8"/>
  <c r="F23" i="8"/>
  <c r="E23" i="8"/>
  <c r="F22" i="8"/>
  <c r="E22" i="8"/>
  <c r="F21" i="8"/>
  <c r="E21" i="8"/>
  <c r="F16" i="8"/>
  <c r="E16" i="8"/>
  <c r="F15" i="8"/>
  <c r="E15" i="8"/>
  <c r="F10" i="8"/>
  <c r="E10" i="8"/>
  <c r="F9" i="8"/>
  <c r="E9" i="8"/>
  <c r="F8" i="8"/>
  <c r="E8" i="8"/>
  <c r="E6" i="8"/>
  <c r="B25" i="11"/>
  <c r="B16" i="11"/>
  <c r="A15" i="11"/>
  <c r="B14" i="11"/>
  <c r="B12" i="11"/>
  <c r="B27" i="11" s="1"/>
  <c r="P11" i="11"/>
  <c r="O11" i="11"/>
  <c r="R11" i="11" s="1"/>
  <c r="N11" i="11"/>
  <c r="B11" i="11"/>
  <c r="P10" i="11"/>
  <c r="O10" i="11"/>
  <c r="R10" i="11" s="1"/>
  <c r="N10" i="11"/>
  <c r="B10" i="11"/>
  <c r="P9" i="11"/>
  <c r="O9" i="11"/>
  <c r="R9" i="11" s="1"/>
  <c r="B9" i="11"/>
  <c r="B8" i="11"/>
  <c r="B7" i="11"/>
  <c r="B3" i="11"/>
  <c r="N9" i="11"/>
  <c r="D19" i="14"/>
  <c r="D18" i="14"/>
  <c r="B13" i="11"/>
  <c r="D20" i="14"/>
  <c r="E11" i="8"/>
  <c r="D27" i="14"/>
  <c r="D28" i="14"/>
  <c r="D33" i="14"/>
  <c r="D34" i="14"/>
  <c r="D35" i="14"/>
  <c r="D36" i="14"/>
  <c r="D37" i="14"/>
  <c r="D38" i="14"/>
  <c r="D39" i="14"/>
  <c r="D40" i="14"/>
  <c r="D42" i="14"/>
  <c r="D43" i="14"/>
  <c r="D44" i="14"/>
  <c r="D45" i="14"/>
  <c r="B28" i="11" l="1"/>
  <c r="B26" i="11"/>
  <c r="D21" i="14"/>
  <c r="B15" i="11"/>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E58" i="8" l="1"/>
  <c r="E52" i="8"/>
  <c r="E53" i="8"/>
  <c r="E55" i="8"/>
  <c r="E50" i="8"/>
  <c r="E51" i="8"/>
  <c r="E60" i="8"/>
  <c r="E59" i="8"/>
  <c r="E57" i="8"/>
  <c r="E56" i="8"/>
  <c r="E54" i="8"/>
  <c r="E49" i="8"/>
  <c r="E48" i="8"/>
  <c r="E47" i="8"/>
  <c r="E46" i="8"/>
  <c r="E45" i="8"/>
  <c r="E44" i="8"/>
  <c r="E43" i="8"/>
  <c r="E42" i="8"/>
  <c r="E41" i="8"/>
  <c r="E40" i="8"/>
  <c r="E39" i="8"/>
  <c r="E38" i="8"/>
  <c r="E37" i="8"/>
  <c r="E36" i="8"/>
  <c r="E35" i="8"/>
  <c r="E34" i="8"/>
  <c r="E33" i="8"/>
  <c r="E32" i="8"/>
  <c r="E31" i="8"/>
  <c r="E30" i="8"/>
  <c r="E29" i="8"/>
  <c r="F101" i="8" l="1"/>
  <c r="F103" i="8"/>
  <c r="G26" i="8" l="1"/>
  <c r="G103" i="8" l="1"/>
  <c r="G101" i="8"/>
  <c r="F29" i="8"/>
  <c r="G29" i="8" s="1"/>
  <c r="G22" i="8" l="1"/>
  <c r="G23" i="8"/>
  <c r="F75" i="8" l="1"/>
  <c r="E75" i="8"/>
  <c r="F74" i="8"/>
  <c r="E74" i="8"/>
  <c r="F73" i="8"/>
  <c r="E73" i="8"/>
  <c r="F72" i="8"/>
  <c r="E72" i="8"/>
  <c r="F71" i="8"/>
  <c r="E71" i="8"/>
  <c r="F70" i="8"/>
  <c r="E70" i="8"/>
  <c r="F69" i="8"/>
  <c r="E69" i="8"/>
  <c r="F68" i="8"/>
  <c r="E68" i="8"/>
  <c r="G67" i="8"/>
  <c r="F67" i="8"/>
  <c r="E67" i="8"/>
  <c r="BO116" i="11" l="1"/>
  <c r="BO117" i="11"/>
  <c r="BO118" i="11"/>
  <c r="BO119" i="11"/>
  <c r="BO120" i="11"/>
  <c r="BO121" i="11"/>
  <c r="BO122" i="11"/>
  <c r="BO123" i="11"/>
  <c r="BO124" i="11"/>
  <c r="BO125" i="11"/>
  <c r="BO126" i="11"/>
  <c r="BO127" i="11"/>
  <c r="BO128" i="11"/>
  <c r="BO129" i="11"/>
  <c r="BO130" i="11"/>
  <c r="BO131" i="11"/>
  <c r="BO132" i="11"/>
  <c r="BO133" i="11"/>
  <c r="BO134" i="11"/>
  <c r="BO135" i="11"/>
  <c r="BO136" i="11"/>
  <c r="BO137" i="11"/>
  <c r="BO138" i="11"/>
  <c r="BO139" i="11"/>
  <c r="BO140" i="11"/>
  <c r="BO141" i="11"/>
  <c r="BO142" i="11"/>
  <c r="BO143" i="11"/>
  <c r="BO144" i="11"/>
  <c r="BO145" i="11"/>
  <c r="BO146" i="11"/>
  <c r="BO147" i="11"/>
  <c r="BO148" i="11"/>
  <c r="BO149" i="11"/>
  <c r="BO150" i="11"/>
  <c r="BO151" i="11"/>
  <c r="BO152" i="11"/>
  <c r="BO153" i="11"/>
  <c r="BO154" i="11"/>
  <c r="BO155" i="11"/>
  <c r="BO156" i="11"/>
  <c r="BO157" i="11"/>
  <c r="BO158" i="11"/>
  <c r="BO159" i="11"/>
  <c r="BO160" i="11"/>
  <c r="BO161" i="11"/>
  <c r="BO162" i="11"/>
  <c r="BO163" i="11"/>
  <c r="BO164" i="11"/>
  <c r="BO165" i="11"/>
  <c r="BO166" i="11"/>
  <c r="BO167" i="11"/>
  <c r="BO168" i="11"/>
  <c r="BO169" i="11"/>
  <c r="BO170" i="11"/>
  <c r="BO171" i="11"/>
  <c r="BO172" i="11"/>
  <c r="BO173" i="11"/>
  <c r="BO174" i="11"/>
  <c r="BO175" i="11"/>
  <c r="BO176" i="11"/>
  <c r="BO177" i="11"/>
  <c r="BO178" i="11"/>
  <c r="BO179" i="11"/>
  <c r="BO180" i="11"/>
  <c r="BO181" i="11"/>
  <c r="BO182" i="11"/>
  <c r="BO183" i="11"/>
  <c r="BO184" i="11"/>
  <c r="BO185" i="11"/>
  <c r="BO186" i="11"/>
  <c r="BO187" i="11"/>
  <c r="BO188" i="11"/>
  <c r="BO189" i="11"/>
  <c r="BO190" i="11"/>
  <c r="BO191" i="11"/>
  <c r="BO192" i="11"/>
  <c r="BO193" i="11"/>
  <c r="BO194" i="11"/>
  <c r="BO195" i="11"/>
  <c r="BO196" i="11"/>
  <c r="BO197" i="11"/>
  <c r="BO198" i="11"/>
  <c r="BO199" i="11"/>
  <c r="BO200" i="11"/>
  <c r="BO201" i="11"/>
  <c r="BO202" i="11"/>
  <c r="BO203" i="11"/>
  <c r="BO204" i="11"/>
  <c r="BO205" i="11"/>
  <c r="BO206" i="11"/>
  <c r="BO207" i="11"/>
  <c r="BO208" i="11"/>
  <c r="BO209" i="11"/>
  <c r="BO210" i="11"/>
  <c r="BO211" i="11"/>
  <c r="BO212" i="11"/>
  <c r="BO213" i="11"/>
  <c r="BO214" i="11"/>
  <c r="BO215" i="11"/>
  <c r="BO115" i="11"/>
  <c r="BN116" i="11"/>
  <c r="BN117" i="11"/>
  <c r="BN118" i="11"/>
  <c r="BN119" i="11"/>
  <c r="BN120" i="11"/>
  <c r="BN121" i="11"/>
  <c r="BN122" i="11"/>
  <c r="BN123" i="11"/>
  <c r="BN124" i="11"/>
  <c r="BN125" i="11"/>
  <c r="BN126" i="11"/>
  <c r="BN127" i="11"/>
  <c r="BN128" i="11"/>
  <c r="BN129" i="11"/>
  <c r="BN130" i="11"/>
  <c r="BN131" i="11"/>
  <c r="BN132" i="11"/>
  <c r="BN133" i="11"/>
  <c r="BN134" i="11"/>
  <c r="BN135" i="11"/>
  <c r="BN136" i="11"/>
  <c r="BN137" i="11"/>
  <c r="BN138" i="11"/>
  <c r="BN139" i="11"/>
  <c r="BN140" i="11"/>
  <c r="BN141" i="11"/>
  <c r="BN142" i="11"/>
  <c r="BN143" i="11"/>
  <c r="BN144" i="11"/>
  <c r="BN145" i="11"/>
  <c r="BN146" i="11"/>
  <c r="BN147" i="11"/>
  <c r="BN148" i="11"/>
  <c r="BN149" i="11"/>
  <c r="BN150" i="11"/>
  <c r="BN151" i="11"/>
  <c r="BN152" i="11"/>
  <c r="BN153" i="11"/>
  <c r="BN154" i="11"/>
  <c r="BN155" i="11"/>
  <c r="BN156" i="11"/>
  <c r="BN157" i="11"/>
  <c r="BN158" i="11"/>
  <c r="BN159" i="11"/>
  <c r="BN160" i="11"/>
  <c r="BN161" i="11"/>
  <c r="BN162" i="11"/>
  <c r="BN163" i="11"/>
  <c r="BN164" i="11"/>
  <c r="BN165" i="11"/>
  <c r="BN166" i="11"/>
  <c r="BN167" i="11"/>
  <c r="BN168" i="11"/>
  <c r="BN169" i="11"/>
  <c r="BN170" i="11"/>
  <c r="BN171" i="11"/>
  <c r="BN172" i="11"/>
  <c r="BN173" i="11"/>
  <c r="BN174" i="11"/>
  <c r="BN175" i="11"/>
  <c r="BN176" i="11"/>
  <c r="BN177" i="11"/>
  <c r="BN178" i="11"/>
  <c r="BN179" i="11"/>
  <c r="BN180" i="11"/>
  <c r="BN181" i="11"/>
  <c r="BN182" i="11"/>
  <c r="BN183" i="11"/>
  <c r="BN184" i="11"/>
  <c r="BN185" i="11"/>
  <c r="BN186" i="11"/>
  <c r="BN187" i="11"/>
  <c r="BN188" i="11"/>
  <c r="BN189" i="11"/>
  <c r="BN190" i="11"/>
  <c r="BN191" i="11"/>
  <c r="BN192" i="11"/>
  <c r="BN193" i="11"/>
  <c r="BN194" i="11"/>
  <c r="BN195" i="11"/>
  <c r="BN196" i="11"/>
  <c r="BN197" i="11"/>
  <c r="BN198" i="11"/>
  <c r="BN199" i="11"/>
  <c r="BN200" i="11"/>
  <c r="BN201" i="11"/>
  <c r="BN202" i="11"/>
  <c r="BN203" i="11"/>
  <c r="BN204" i="11"/>
  <c r="BN205" i="11"/>
  <c r="BN206" i="11"/>
  <c r="BN207" i="11"/>
  <c r="BN208" i="11"/>
  <c r="BN209" i="11"/>
  <c r="BN210" i="11"/>
  <c r="BN211" i="11"/>
  <c r="BN212" i="11"/>
  <c r="BN213" i="11"/>
  <c r="BN214" i="11"/>
  <c r="BN215" i="11"/>
  <c r="BN115" i="11"/>
  <c r="F76" i="8" l="1"/>
  <c r="F77" i="8"/>
  <c r="F78" i="8"/>
  <c r="F79" i="8"/>
  <c r="F80" i="8"/>
  <c r="F81" i="8"/>
  <c r="F82" i="8"/>
  <c r="F83" i="8"/>
  <c r="F84" i="8"/>
  <c r="F85" i="8"/>
  <c r="F86" i="8"/>
  <c r="F87" i="8"/>
  <c r="F88" i="8"/>
  <c r="F89" i="8"/>
  <c r="F90" i="8"/>
  <c r="F91" i="8"/>
  <c r="F92" i="8"/>
  <c r="F93" i="8"/>
  <c r="F94" i="8"/>
  <c r="F95" i="8"/>
  <c r="E76" i="8"/>
  <c r="E77" i="8"/>
  <c r="E78" i="8"/>
  <c r="E79" i="8"/>
  <c r="E80" i="8"/>
  <c r="E81" i="8"/>
  <c r="E82" i="8"/>
  <c r="E83" i="8"/>
  <c r="E84" i="8"/>
  <c r="E85" i="8"/>
  <c r="E86" i="8"/>
  <c r="E87" i="8"/>
  <c r="E88" i="8"/>
  <c r="E89" i="8"/>
  <c r="E90" i="8"/>
  <c r="E91" i="8"/>
  <c r="E92" i="8"/>
  <c r="E93" i="8"/>
  <c r="E94" i="8"/>
  <c r="E95" i="8"/>
  <c r="Q11" i="11" l="1"/>
  <c r="AC116" i="11" l="1"/>
  <c r="AD116" i="11"/>
  <c r="AE116" i="11"/>
  <c r="AF116" i="11"/>
  <c r="AG116" i="11"/>
  <c r="AH116" i="11" s="1"/>
  <c r="AI116" i="11"/>
  <c r="AJ116" i="11"/>
  <c r="AK116" i="11"/>
  <c r="AL116" i="11"/>
  <c r="AM116" i="11"/>
  <c r="AN116" i="11"/>
  <c r="AO116" i="11"/>
  <c r="AP116" i="11"/>
  <c r="AQ116" i="11"/>
  <c r="AR116" i="11"/>
  <c r="AS116" i="11"/>
  <c r="AT116" i="11"/>
  <c r="AU116" i="11"/>
  <c r="BB116" i="11" s="1"/>
  <c r="AW116" i="11"/>
  <c r="AX116" i="11"/>
  <c r="AZ116" i="11"/>
  <c r="BA116" i="11"/>
  <c r="BC116" i="11"/>
  <c r="BD116" i="11"/>
  <c r="BE116" i="11"/>
  <c r="BF116" i="11"/>
  <c r="BG116" i="11"/>
  <c r="BH116" i="11"/>
  <c r="BI116" i="11"/>
  <c r="BJ116" i="11"/>
  <c r="BK116" i="11"/>
  <c r="BL116" i="11"/>
  <c r="BM116" i="11"/>
  <c r="BP116" i="11"/>
  <c r="AC117" i="11"/>
  <c r="AD117" i="11"/>
  <c r="AE117" i="11"/>
  <c r="AF117" i="11"/>
  <c r="AG117" i="11"/>
  <c r="AH117" i="11" s="1"/>
  <c r="AI117" i="11"/>
  <c r="AJ117" i="11"/>
  <c r="AK117" i="11"/>
  <c r="AL117" i="11"/>
  <c r="AM117" i="11"/>
  <c r="AN117" i="11"/>
  <c r="AO117" i="11"/>
  <c r="AP117" i="11"/>
  <c r="AQ117" i="11"/>
  <c r="AR117" i="11"/>
  <c r="AS117" i="11"/>
  <c r="AT117" i="11"/>
  <c r="AU117" i="11"/>
  <c r="AW117" i="11"/>
  <c r="AX117" i="11"/>
  <c r="BA117" i="11"/>
  <c r="BC117" i="11"/>
  <c r="BD117" i="11"/>
  <c r="BE117" i="11"/>
  <c r="BF117" i="11"/>
  <c r="BG117" i="11"/>
  <c r="BH117" i="11"/>
  <c r="BI117" i="11"/>
  <c r="BJ117" i="11"/>
  <c r="BK117" i="11"/>
  <c r="BL117" i="11"/>
  <c r="BM117" i="11"/>
  <c r="BP117" i="11"/>
  <c r="AC118" i="11"/>
  <c r="AD118" i="11"/>
  <c r="AE118" i="11"/>
  <c r="AF118" i="11"/>
  <c r="AG118" i="11"/>
  <c r="AH118" i="11" s="1"/>
  <c r="AI118" i="11"/>
  <c r="AJ118" i="11"/>
  <c r="AK118" i="11"/>
  <c r="AL118" i="11"/>
  <c r="AM118" i="11"/>
  <c r="AN118" i="11"/>
  <c r="AO118" i="11"/>
  <c r="AP118" i="11"/>
  <c r="AQ118" i="11"/>
  <c r="AR118" i="11"/>
  <c r="AS118" i="11"/>
  <c r="AT118" i="11"/>
  <c r="AU118" i="11"/>
  <c r="AY118" i="11" s="1"/>
  <c r="AW118" i="11"/>
  <c r="AX118" i="11"/>
  <c r="BA118" i="11"/>
  <c r="BC118" i="11"/>
  <c r="BD118" i="11"/>
  <c r="BE118" i="11"/>
  <c r="BF118" i="11"/>
  <c r="BG118" i="11"/>
  <c r="BH118" i="11"/>
  <c r="BI118" i="11"/>
  <c r="BJ118" i="11"/>
  <c r="BK118" i="11"/>
  <c r="BL118" i="11"/>
  <c r="BM118" i="11"/>
  <c r="BP118" i="11"/>
  <c r="AC119" i="11"/>
  <c r="AD119" i="11"/>
  <c r="AE119" i="11"/>
  <c r="AF119" i="11"/>
  <c r="AG119" i="11"/>
  <c r="AH119" i="11" s="1"/>
  <c r="AI119" i="11"/>
  <c r="AJ119" i="11"/>
  <c r="AK119" i="11"/>
  <c r="AL119" i="11"/>
  <c r="AM119" i="11"/>
  <c r="AN119" i="11"/>
  <c r="AO119" i="11"/>
  <c r="AP119" i="11"/>
  <c r="AQ119" i="11"/>
  <c r="AR119" i="11"/>
  <c r="AS119" i="11"/>
  <c r="AT119" i="11"/>
  <c r="AU119" i="11"/>
  <c r="AY119" i="11" s="1"/>
  <c r="AW119" i="11"/>
  <c r="AX119" i="11"/>
  <c r="BA119" i="11"/>
  <c r="BC119" i="11"/>
  <c r="BD119" i="11"/>
  <c r="BE119" i="11"/>
  <c r="BF119" i="11"/>
  <c r="BG119" i="11"/>
  <c r="BH119" i="11"/>
  <c r="BI119" i="11"/>
  <c r="BJ119" i="11"/>
  <c r="BK119" i="11"/>
  <c r="BL119" i="11"/>
  <c r="BM119" i="11"/>
  <c r="BP119" i="11"/>
  <c r="AC120" i="11"/>
  <c r="AD120" i="11"/>
  <c r="AE120" i="11"/>
  <c r="AF120" i="11"/>
  <c r="AG120" i="11"/>
  <c r="AH120" i="11" s="1"/>
  <c r="AI120" i="11"/>
  <c r="AJ120" i="11"/>
  <c r="AK120" i="11"/>
  <c r="AL120" i="11"/>
  <c r="AM120" i="11"/>
  <c r="AN120" i="11"/>
  <c r="AO120" i="11"/>
  <c r="AP120" i="11"/>
  <c r="AQ120" i="11"/>
  <c r="AR120" i="11"/>
  <c r="AS120" i="11"/>
  <c r="AT120" i="11"/>
  <c r="AU120" i="11"/>
  <c r="BB120" i="11" s="1"/>
  <c r="AW120" i="11"/>
  <c r="AX120" i="11"/>
  <c r="BA120" i="11"/>
  <c r="BC120" i="11"/>
  <c r="BD120" i="11"/>
  <c r="BE120" i="11"/>
  <c r="BF120" i="11"/>
  <c r="BG120" i="11"/>
  <c r="BH120" i="11"/>
  <c r="BI120" i="11"/>
  <c r="BJ120" i="11"/>
  <c r="BK120" i="11"/>
  <c r="BL120" i="11"/>
  <c r="BM120" i="11"/>
  <c r="BP120" i="11"/>
  <c r="AC121" i="11"/>
  <c r="AD121" i="11"/>
  <c r="AE121" i="11"/>
  <c r="AF121" i="11"/>
  <c r="AG121" i="11"/>
  <c r="AH121" i="11" s="1"/>
  <c r="AI121" i="11"/>
  <c r="AJ121" i="11"/>
  <c r="AK121" i="11"/>
  <c r="AL121" i="11"/>
  <c r="AM121" i="11"/>
  <c r="AN121" i="11"/>
  <c r="AO121" i="11"/>
  <c r="AP121" i="11"/>
  <c r="AQ121" i="11"/>
  <c r="AR121" i="11"/>
  <c r="AS121" i="11"/>
  <c r="AT121" i="11"/>
  <c r="AU121" i="11"/>
  <c r="BB121" i="11" s="1"/>
  <c r="AW121" i="11"/>
  <c r="AX121" i="11"/>
  <c r="BA121" i="11"/>
  <c r="BC121" i="11"/>
  <c r="BD121" i="11"/>
  <c r="BE121" i="11"/>
  <c r="BF121" i="11"/>
  <c r="BG121" i="11"/>
  <c r="BH121" i="11"/>
  <c r="BI121" i="11"/>
  <c r="BJ121" i="11"/>
  <c r="BK121" i="11"/>
  <c r="BL121" i="11"/>
  <c r="BM121" i="11"/>
  <c r="BP121" i="11"/>
  <c r="AC122" i="11"/>
  <c r="AD122" i="11"/>
  <c r="AE122" i="11"/>
  <c r="AF122" i="11"/>
  <c r="AG122" i="11"/>
  <c r="AH122" i="11" s="1"/>
  <c r="AI122" i="11"/>
  <c r="AJ122" i="11"/>
  <c r="AK122" i="11"/>
  <c r="AL122" i="11"/>
  <c r="AM122" i="11"/>
  <c r="AN122" i="11"/>
  <c r="AO122" i="11"/>
  <c r="AP122" i="11"/>
  <c r="AQ122" i="11"/>
  <c r="AR122" i="11"/>
  <c r="AS122" i="11"/>
  <c r="AT122" i="11"/>
  <c r="AU122" i="11"/>
  <c r="BB122" i="11" s="1"/>
  <c r="AW122" i="11"/>
  <c r="AX122" i="11"/>
  <c r="BA122" i="11"/>
  <c r="BC122" i="11"/>
  <c r="BD122" i="11"/>
  <c r="BE122" i="11"/>
  <c r="BF122" i="11"/>
  <c r="BG122" i="11"/>
  <c r="BH122" i="11"/>
  <c r="BI122" i="11"/>
  <c r="BJ122" i="11"/>
  <c r="BK122" i="11"/>
  <c r="BL122" i="11"/>
  <c r="BM122" i="11"/>
  <c r="BP122" i="11"/>
  <c r="AC123" i="11"/>
  <c r="AD123" i="11"/>
  <c r="AE123" i="11"/>
  <c r="AF123" i="11"/>
  <c r="AG123" i="11"/>
  <c r="AH123" i="11" s="1"/>
  <c r="AI123" i="11"/>
  <c r="AJ123" i="11"/>
  <c r="AK123" i="11"/>
  <c r="AL123" i="11"/>
  <c r="AM123" i="11"/>
  <c r="AN123" i="11"/>
  <c r="AO123" i="11"/>
  <c r="AP123" i="11"/>
  <c r="AQ123" i="11"/>
  <c r="AR123" i="11"/>
  <c r="AS123" i="11"/>
  <c r="AT123" i="11"/>
  <c r="AU123" i="11"/>
  <c r="AY123" i="11" s="1"/>
  <c r="AW123" i="11"/>
  <c r="AX123" i="11"/>
  <c r="BA123" i="11"/>
  <c r="BC123" i="11"/>
  <c r="BD123" i="11"/>
  <c r="BE123" i="11"/>
  <c r="BF123" i="11"/>
  <c r="BG123" i="11"/>
  <c r="BH123" i="11"/>
  <c r="BI123" i="11"/>
  <c r="BJ123" i="11"/>
  <c r="BK123" i="11"/>
  <c r="BL123" i="11"/>
  <c r="BM123" i="11"/>
  <c r="BP123" i="11"/>
  <c r="AC124" i="11"/>
  <c r="AD124" i="11"/>
  <c r="AE124" i="11"/>
  <c r="AF124" i="11"/>
  <c r="AG124" i="11"/>
  <c r="AH124" i="11" s="1"/>
  <c r="AI124" i="11"/>
  <c r="AJ124" i="11"/>
  <c r="AK124" i="11"/>
  <c r="AL124" i="11"/>
  <c r="AM124" i="11"/>
  <c r="AN124" i="11"/>
  <c r="AO124" i="11"/>
  <c r="AP124" i="11"/>
  <c r="AQ124" i="11"/>
  <c r="AR124" i="11"/>
  <c r="AS124" i="11"/>
  <c r="AT124" i="11"/>
  <c r="AU124" i="11"/>
  <c r="AY124" i="11" s="1"/>
  <c r="AW124" i="11"/>
  <c r="AX124" i="11"/>
  <c r="BA124" i="11"/>
  <c r="BC124" i="11"/>
  <c r="BD124" i="11"/>
  <c r="BE124" i="11"/>
  <c r="BF124" i="11"/>
  <c r="BG124" i="11"/>
  <c r="BH124" i="11"/>
  <c r="BI124" i="11"/>
  <c r="BJ124" i="11"/>
  <c r="BK124" i="11"/>
  <c r="BL124" i="11"/>
  <c r="BM124" i="11"/>
  <c r="BP124" i="11"/>
  <c r="AC125" i="11"/>
  <c r="AD125" i="11"/>
  <c r="AE125" i="11"/>
  <c r="AF125" i="11"/>
  <c r="AG125" i="11"/>
  <c r="AH125" i="11" s="1"/>
  <c r="AI125" i="11"/>
  <c r="AJ125" i="11"/>
  <c r="AK125" i="11"/>
  <c r="AL125" i="11"/>
  <c r="AM125" i="11"/>
  <c r="AN125" i="11"/>
  <c r="AO125" i="11"/>
  <c r="AP125" i="11"/>
  <c r="AQ125" i="11"/>
  <c r="AR125" i="11"/>
  <c r="AS125" i="11"/>
  <c r="AT125" i="11"/>
  <c r="AU125" i="11"/>
  <c r="BB125" i="11" s="1"/>
  <c r="AW125" i="11"/>
  <c r="AX125" i="11"/>
  <c r="BA125" i="11"/>
  <c r="BC125" i="11"/>
  <c r="BD125" i="11"/>
  <c r="BE125" i="11"/>
  <c r="BF125" i="11"/>
  <c r="BG125" i="11"/>
  <c r="BH125" i="11"/>
  <c r="BI125" i="11"/>
  <c r="BJ125" i="11"/>
  <c r="BK125" i="11"/>
  <c r="BL125" i="11"/>
  <c r="BM125" i="11"/>
  <c r="BP125" i="11"/>
  <c r="AC126" i="11"/>
  <c r="AD126" i="11"/>
  <c r="AE126" i="11"/>
  <c r="AF126" i="11"/>
  <c r="AG126" i="11"/>
  <c r="AH126" i="11" s="1"/>
  <c r="AI126" i="11"/>
  <c r="AJ126" i="11"/>
  <c r="AK126" i="11"/>
  <c r="AL126" i="11"/>
  <c r="AM126" i="11"/>
  <c r="AN126" i="11"/>
  <c r="AO126" i="11"/>
  <c r="AP126" i="11"/>
  <c r="AQ126" i="11"/>
  <c r="AR126" i="11"/>
  <c r="AS126" i="11"/>
  <c r="AT126" i="11"/>
  <c r="AU126" i="11"/>
  <c r="BB126" i="11" s="1"/>
  <c r="AW126" i="11"/>
  <c r="AX126" i="11"/>
  <c r="BA126" i="11"/>
  <c r="BC126" i="11"/>
  <c r="BD126" i="11"/>
  <c r="BE126" i="11"/>
  <c r="BF126" i="11"/>
  <c r="BG126" i="11"/>
  <c r="BH126" i="11"/>
  <c r="BI126" i="11"/>
  <c r="BJ126" i="11"/>
  <c r="BK126" i="11"/>
  <c r="BL126" i="11"/>
  <c r="BM126" i="11"/>
  <c r="BP126" i="11"/>
  <c r="AC127" i="11"/>
  <c r="AD127" i="11"/>
  <c r="AE127" i="11"/>
  <c r="AF127" i="11"/>
  <c r="AG127" i="11"/>
  <c r="AH127" i="11" s="1"/>
  <c r="AI127" i="11"/>
  <c r="AJ127" i="11"/>
  <c r="AK127" i="11"/>
  <c r="AL127" i="11"/>
  <c r="AM127" i="11"/>
  <c r="AN127" i="11"/>
  <c r="AO127" i="11"/>
  <c r="AP127" i="11"/>
  <c r="AQ127" i="11"/>
  <c r="AR127" i="11"/>
  <c r="AS127" i="11"/>
  <c r="AT127" i="11"/>
  <c r="AU127" i="11"/>
  <c r="AW127" i="11"/>
  <c r="AX127" i="11"/>
  <c r="BA127" i="11"/>
  <c r="BC127" i="11"/>
  <c r="BD127" i="11"/>
  <c r="BE127" i="11"/>
  <c r="BF127" i="11"/>
  <c r="BG127" i="11"/>
  <c r="BH127" i="11"/>
  <c r="BI127" i="11"/>
  <c r="BJ127" i="11"/>
  <c r="BK127" i="11"/>
  <c r="BL127" i="11"/>
  <c r="BM127" i="11"/>
  <c r="BP127" i="11"/>
  <c r="AC128" i="11"/>
  <c r="AD128" i="11"/>
  <c r="AE128" i="11"/>
  <c r="AF128" i="11"/>
  <c r="AG128" i="11"/>
  <c r="AH128" i="11" s="1"/>
  <c r="AI128" i="11"/>
  <c r="AJ128" i="11"/>
  <c r="AK128" i="11"/>
  <c r="AL128" i="11"/>
  <c r="AM128" i="11"/>
  <c r="AN128" i="11"/>
  <c r="AO128" i="11"/>
  <c r="AP128" i="11"/>
  <c r="AQ128" i="11"/>
  <c r="AR128" i="11"/>
  <c r="AS128" i="11"/>
  <c r="AT128" i="11"/>
  <c r="AU128" i="11"/>
  <c r="AY128" i="11" s="1"/>
  <c r="AW128" i="11"/>
  <c r="AX128" i="11"/>
  <c r="BA128" i="11"/>
  <c r="BC128" i="11"/>
  <c r="BD128" i="11"/>
  <c r="BE128" i="11"/>
  <c r="BF128" i="11"/>
  <c r="BG128" i="11"/>
  <c r="BH128" i="11"/>
  <c r="BI128" i="11"/>
  <c r="BJ128" i="11"/>
  <c r="BK128" i="11"/>
  <c r="BL128" i="11"/>
  <c r="BM128" i="11"/>
  <c r="BP128" i="11"/>
  <c r="AC129" i="11"/>
  <c r="AD129" i="11"/>
  <c r="AE129" i="11"/>
  <c r="AF129" i="11"/>
  <c r="AG129" i="11"/>
  <c r="AH129" i="11" s="1"/>
  <c r="AI129" i="11"/>
  <c r="AJ129" i="11"/>
  <c r="AK129" i="11"/>
  <c r="AL129" i="11"/>
  <c r="AM129" i="11"/>
  <c r="AN129" i="11"/>
  <c r="AO129" i="11"/>
  <c r="AP129" i="11"/>
  <c r="AQ129" i="11"/>
  <c r="AR129" i="11"/>
  <c r="AS129" i="11"/>
  <c r="AT129" i="11"/>
  <c r="AU129" i="11"/>
  <c r="BB129" i="11" s="1"/>
  <c r="AW129" i="11"/>
  <c r="AX129" i="11"/>
  <c r="BA129" i="11"/>
  <c r="BC129" i="11"/>
  <c r="BD129" i="11"/>
  <c r="BE129" i="11"/>
  <c r="BF129" i="11"/>
  <c r="BG129" i="11"/>
  <c r="BH129" i="11"/>
  <c r="BI129" i="11"/>
  <c r="BJ129" i="11"/>
  <c r="BK129" i="11"/>
  <c r="BL129" i="11"/>
  <c r="BM129" i="11"/>
  <c r="BP129" i="11"/>
  <c r="AC130" i="11"/>
  <c r="AD130" i="11"/>
  <c r="AE130" i="11"/>
  <c r="AF130" i="11"/>
  <c r="AG130" i="11"/>
  <c r="AH130" i="11" s="1"/>
  <c r="AI130" i="11"/>
  <c r="AJ130" i="11"/>
  <c r="AK130" i="11"/>
  <c r="AL130" i="11"/>
  <c r="AM130" i="11"/>
  <c r="AN130" i="11"/>
  <c r="AO130" i="11"/>
  <c r="AP130" i="11"/>
  <c r="AQ130" i="11"/>
  <c r="AR130" i="11"/>
  <c r="AS130" i="11"/>
  <c r="AT130" i="11"/>
  <c r="AU130" i="11"/>
  <c r="BB130" i="11" s="1"/>
  <c r="AW130" i="11"/>
  <c r="AX130" i="11"/>
  <c r="BA130" i="11"/>
  <c r="BC130" i="11"/>
  <c r="BD130" i="11"/>
  <c r="BE130" i="11"/>
  <c r="BF130" i="11"/>
  <c r="BG130" i="11"/>
  <c r="BH130" i="11"/>
  <c r="BI130" i="11"/>
  <c r="BJ130" i="11"/>
  <c r="BK130" i="11"/>
  <c r="BL130" i="11"/>
  <c r="BM130" i="11"/>
  <c r="BP130" i="11"/>
  <c r="AC131" i="11"/>
  <c r="AD131" i="11"/>
  <c r="AE131" i="11"/>
  <c r="AF131" i="11"/>
  <c r="AG131" i="11"/>
  <c r="AH131" i="11" s="1"/>
  <c r="AI131" i="11"/>
  <c r="AJ131" i="11"/>
  <c r="AK131" i="11"/>
  <c r="AL131" i="11"/>
  <c r="AM131" i="11"/>
  <c r="AN131" i="11"/>
  <c r="AO131" i="11"/>
  <c r="AP131" i="11"/>
  <c r="AQ131" i="11"/>
  <c r="AR131" i="11"/>
  <c r="AS131" i="11"/>
  <c r="AT131" i="11"/>
  <c r="AU131" i="11"/>
  <c r="AY131" i="11" s="1"/>
  <c r="AW131" i="11"/>
  <c r="AX131" i="11"/>
  <c r="BA131" i="11"/>
  <c r="BC131" i="11"/>
  <c r="BD131" i="11"/>
  <c r="BE131" i="11"/>
  <c r="BF131" i="11"/>
  <c r="BG131" i="11"/>
  <c r="BH131" i="11"/>
  <c r="BI131" i="11"/>
  <c r="BJ131" i="11"/>
  <c r="BK131" i="11"/>
  <c r="BL131" i="11"/>
  <c r="BM131" i="11"/>
  <c r="BP131" i="11"/>
  <c r="AC132" i="11"/>
  <c r="AD132" i="11"/>
  <c r="AE132" i="11"/>
  <c r="AF132" i="11"/>
  <c r="AG132" i="11"/>
  <c r="AH132" i="11" s="1"/>
  <c r="AI132" i="11"/>
  <c r="AJ132" i="11"/>
  <c r="AK132" i="11"/>
  <c r="AL132" i="11"/>
  <c r="AM132" i="11"/>
  <c r="AN132" i="11"/>
  <c r="AO132" i="11"/>
  <c r="AP132" i="11"/>
  <c r="AQ132" i="11"/>
  <c r="AR132" i="11"/>
  <c r="AS132" i="11"/>
  <c r="AT132" i="11"/>
  <c r="AU132" i="11"/>
  <c r="AY132" i="11" s="1"/>
  <c r="AW132" i="11"/>
  <c r="AX132" i="11"/>
  <c r="BA132" i="11"/>
  <c r="BC132" i="11"/>
  <c r="BD132" i="11"/>
  <c r="BE132" i="11"/>
  <c r="BF132" i="11"/>
  <c r="BG132" i="11"/>
  <c r="BH132" i="11"/>
  <c r="BI132" i="11"/>
  <c r="BJ132" i="11"/>
  <c r="BK132" i="11"/>
  <c r="BL132" i="11"/>
  <c r="BM132" i="11"/>
  <c r="BP132" i="11"/>
  <c r="AC133" i="11"/>
  <c r="AD133" i="11"/>
  <c r="AE133" i="11"/>
  <c r="AF133" i="11"/>
  <c r="AG133" i="11"/>
  <c r="AH133" i="11" s="1"/>
  <c r="AI133" i="11"/>
  <c r="AJ133" i="11"/>
  <c r="AK133" i="11"/>
  <c r="AL133" i="11"/>
  <c r="AM133" i="11"/>
  <c r="AN133" i="11"/>
  <c r="AO133" i="11"/>
  <c r="AP133" i="11"/>
  <c r="AQ133" i="11"/>
  <c r="AR133" i="11"/>
  <c r="AS133" i="11"/>
  <c r="AT133" i="11"/>
  <c r="AU133" i="11"/>
  <c r="BB133" i="11" s="1"/>
  <c r="AW133" i="11"/>
  <c r="AX133" i="11"/>
  <c r="BA133" i="11"/>
  <c r="BC133" i="11"/>
  <c r="BD133" i="11"/>
  <c r="BE133" i="11"/>
  <c r="BF133" i="11"/>
  <c r="BG133" i="11"/>
  <c r="BH133" i="11"/>
  <c r="BI133" i="11"/>
  <c r="BJ133" i="11"/>
  <c r="BK133" i="11"/>
  <c r="BL133" i="11"/>
  <c r="BM133" i="11"/>
  <c r="BP133" i="11"/>
  <c r="AC134" i="11"/>
  <c r="AD134" i="11"/>
  <c r="AE134" i="11"/>
  <c r="AF134" i="11"/>
  <c r="AG134" i="11"/>
  <c r="AH134" i="11" s="1"/>
  <c r="AI134" i="11"/>
  <c r="AJ134" i="11"/>
  <c r="AK134" i="11"/>
  <c r="AL134" i="11"/>
  <c r="AM134" i="11"/>
  <c r="AN134" i="11"/>
  <c r="AO134" i="11"/>
  <c r="AP134" i="11"/>
  <c r="AQ134" i="11"/>
  <c r="AR134" i="11"/>
  <c r="AS134" i="11"/>
  <c r="AT134" i="11"/>
  <c r="AU134" i="11"/>
  <c r="BB134" i="11" s="1"/>
  <c r="AW134" i="11"/>
  <c r="AX134" i="11"/>
  <c r="BA134" i="11"/>
  <c r="BC134" i="11"/>
  <c r="BD134" i="11"/>
  <c r="BE134" i="11"/>
  <c r="BF134" i="11"/>
  <c r="BG134" i="11"/>
  <c r="BH134" i="11"/>
  <c r="BI134" i="11"/>
  <c r="BJ134" i="11"/>
  <c r="BK134" i="11"/>
  <c r="BL134" i="11"/>
  <c r="BM134" i="11"/>
  <c r="BP134" i="11"/>
  <c r="AC135" i="11"/>
  <c r="AD135" i="11"/>
  <c r="AE135" i="11"/>
  <c r="AF135" i="11"/>
  <c r="AG135" i="11"/>
  <c r="AH135" i="11" s="1"/>
  <c r="AI135" i="11"/>
  <c r="AJ135" i="11"/>
  <c r="AK135" i="11"/>
  <c r="AL135" i="11"/>
  <c r="AM135" i="11"/>
  <c r="AN135" i="11"/>
  <c r="AO135" i="11"/>
  <c r="AP135" i="11"/>
  <c r="AQ135" i="11"/>
  <c r="AR135" i="11"/>
  <c r="AS135" i="11"/>
  <c r="AT135" i="11"/>
  <c r="AU135" i="11"/>
  <c r="AY135" i="11" s="1"/>
  <c r="AW135" i="11"/>
  <c r="AX135" i="11"/>
  <c r="BA135" i="11"/>
  <c r="BC135" i="11"/>
  <c r="BD135" i="11"/>
  <c r="BE135" i="11"/>
  <c r="BF135" i="11"/>
  <c r="BG135" i="11"/>
  <c r="BH135" i="11"/>
  <c r="BI135" i="11"/>
  <c r="BJ135" i="11"/>
  <c r="BK135" i="11"/>
  <c r="BL135" i="11"/>
  <c r="BM135" i="11"/>
  <c r="BP135" i="11"/>
  <c r="AC136" i="11"/>
  <c r="AD136" i="11"/>
  <c r="AE136" i="11"/>
  <c r="AF136" i="11"/>
  <c r="AG136" i="11"/>
  <c r="AH136" i="11" s="1"/>
  <c r="AI136" i="11"/>
  <c r="AJ136" i="11"/>
  <c r="AK136" i="11"/>
  <c r="AL136" i="11"/>
  <c r="AM136" i="11"/>
  <c r="AN136" i="11"/>
  <c r="AO136" i="11"/>
  <c r="AP136" i="11"/>
  <c r="AQ136" i="11"/>
  <c r="AR136" i="11"/>
  <c r="AS136" i="11"/>
  <c r="AT136" i="11"/>
  <c r="AU136" i="11"/>
  <c r="AW136" i="11"/>
  <c r="AX136" i="11"/>
  <c r="BA136" i="11"/>
  <c r="BC136" i="11"/>
  <c r="BD136" i="11"/>
  <c r="BE136" i="11"/>
  <c r="BF136" i="11"/>
  <c r="BG136" i="11"/>
  <c r="BH136" i="11"/>
  <c r="BI136" i="11"/>
  <c r="BJ136" i="11"/>
  <c r="BK136" i="11"/>
  <c r="BL136" i="11"/>
  <c r="BM136" i="11"/>
  <c r="BP136" i="11"/>
  <c r="AC137" i="11"/>
  <c r="AD137" i="11"/>
  <c r="AE137" i="11"/>
  <c r="AF137" i="11"/>
  <c r="AG137" i="11"/>
  <c r="AH137" i="11" s="1"/>
  <c r="AI137" i="11"/>
  <c r="AJ137" i="11"/>
  <c r="AK137" i="11"/>
  <c r="AL137" i="11"/>
  <c r="AM137" i="11"/>
  <c r="AN137" i="11"/>
  <c r="AO137" i="11"/>
  <c r="AP137" i="11"/>
  <c r="AQ137" i="11"/>
  <c r="AR137" i="11"/>
  <c r="AS137" i="11"/>
  <c r="AT137" i="11"/>
  <c r="AU137" i="11"/>
  <c r="BB137" i="11" s="1"/>
  <c r="AW137" i="11"/>
  <c r="AX137" i="11"/>
  <c r="BA137" i="11"/>
  <c r="BC137" i="11"/>
  <c r="BD137" i="11"/>
  <c r="BE137" i="11"/>
  <c r="BF137" i="11"/>
  <c r="BG137" i="11"/>
  <c r="BH137" i="11"/>
  <c r="BI137" i="11"/>
  <c r="BJ137" i="11"/>
  <c r="BK137" i="11"/>
  <c r="BL137" i="11"/>
  <c r="BM137" i="11"/>
  <c r="BP137" i="11"/>
  <c r="AC138" i="11"/>
  <c r="AD138" i="11"/>
  <c r="AE138" i="11"/>
  <c r="AF138" i="11"/>
  <c r="AG138" i="11"/>
  <c r="AH138" i="11" s="1"/>
  <c r="AI138" i="11"/>
  <c r="AJ138" i="11"/>
  <c r="AK138" i="11"/>
  <c r="AL138" i="11"/>
  <c r="AM138" i="11"/>
  <c r="AN138" i="11"/>
  <c r="AO138" i="11"/>
  <c r="AP138" i="11"/>
  <c r="AQ138" i="11"/>
  <c r="AR138" i="11"/>
  <c r="AS138" i="11"/>
  <c r="AT138" i="11"/>
  <c r="AU138" i="11"/>
  <c r="BB138" i="11" s="1"/>
  <c r="AW138" i="11"/>
  <c r="AX138" i="11"/>
  <c r="BA138" i="11"/>
  <c r="BC138" i="11"/>
  <c r="BD138" i="11"/>
  <c r="BE138" i="11"/>
  <c r="BF138" i="11"/>
  <c r="BG138" i="11"/>
  <c r="BH138" i="11"/>
  <c r="BI138" i="11"/>
  <c r="BJ138" i="11"/>
  <c r="BK138" i="11"/>
  <c r="BL138" i="11"/>
  <c r="BM138" i="11"/>
  <c r="BP138" i="11"/>
  <c r="AC139" i="11"/>
  <c r="AD139" i="11"/>
  <c r="AE139" i="11"/>
  <c r="AF139" i="11"/>
  <c r="AG139" i="11"/>
  <c r="AH139" i="11" s="1"/>
  <c r="AI139" i="11"/>
  <c r="AJ139" i="11"/>
  <c r="AK139" i="11"/>
  <c r="AL139" i="11"/>
  <c r="AM139" i="11"/>
  <c r="AN139" i="11"/>
  <c r="AO139" i="11"/>
  <c r="AP139" i="11"/>
  <c r="AQ139" i="11"/>
  <c r="AR139" i="11"/>
  <c r="AS139" i="11"/>
  <c r="AT139" i="11"/>
  <c r="AU139" i="11"/>
  <c r="AY139" i="11" s="1"/>
  <c r="AW139" i="11"/>
  <c r="AX139" i="11"/>
  <c r="BA139" i="11"/>
  <c r="BC139" i="11"/>
  <c r="BD139" i="11"/>
  <c r="BE139" i="11"/>
  <c r="BF139" i="11"/>
  <c r="BG139" i="11"/>
  <c r="BH139" i="11"/>
  <c r="BI139" i="11"/>
  <c r="BJ139" i="11"/>
  <c r="BK139" i="11"/>
  <c r="BL139" i="11"/>
  <c r="BM139" i="11"/>
  <c r="BP139" i="11"/>
  <c r="AC140" i="11"/>
  <c r="AD140" i="11"/>
  <c r="AE140" i="11"/>
  <c r="AF140" i="11"/>
  <c r="AG140" i="11"/>
  <c r="AH140" i="11" s="1"/>
  <c r="AI140" i="11"/>
  <c r="AJ140" i="11"/>
  <c r="AK140" i="11"/>
  <c r="AL140" i="11"/>
  <c r="AM140" i="11"/>
  <c r="AN140" i="11"/>
  <c r="AO140" i="11"/>
  <c r="AP140" i="11"/>
  <c r="AQ140" i="11"/>
  <c r="AR140" i="11"/>
  <c r="AS140" i="11"/>
  <c r="AT140" i="11"/>
  <c r="AU140" i="11"/>
  <c r="AW140" i="11"/>
  <c r="AX140" i="11"/>
  <c r="BA140" i="11"/>
  <c r="BC140" i="11"/>
  <c r="BD140" i="11"/>
  <c r="BE140" i="11"/>
  <c r="BF140" i="11"/>
  <c r="BG140" i="11"/>
  <c r="BH140" i="11"/>
  <c r="BI140" i="11"/>
  <c r="BJ140" i="11"/>
  <c r="BK140" i="11"/>
  <c r="BL140" i="11"/>
  <c r="BM140" i="11"/>
  <c r="BP140" i="11"/>
  <c r="AC141" i="11"/>
  <c r="AD141" i="11"/>
  <c r="AE141" i="11"/>
  <c r="AF141" i="11"/>
  <c r="AG141" i="11"/>
  <c r="AH141" i="11" s="1"/>
  <c r="AI141" i="11"/>
  <c r="AJ141" i="11"/>
  <c r="AK141" i="11"/>
  <c r="AL141" i="11"/>
  <c r="AM141" i="11"/>
  <c r="AN141" i="11"/>
  <c r="AO141" i="11"/>
  <c r="AP141" i="11"/>
  <c r="AQ141" i="11"/>
  <c r="AR141" i="11"/>
  <c r="AS141" i="11"/>
  <c r="AT141" i="11"/>
  <c r="AU141" i="11"/>
  <c r="BB141" i="11" s="1"/>
  <c r="AW141" i="11"/>
  <c r="AX141" i="11"/>
  <c r="BA141" i="11"/>
  <c r="BC141" i="11"/>
  <c r="BD141" i="11"/>
  <c r="BE141" i="11"/>
  <c r="BF141" i="11"/>
  <c r="BG141" i="11"/>
  <c r="BH141" i="11"/>
  <c r="BI141" i="11"/>
  <c r="BJ141" i="11"/>
  <c r="BK141" i="11"/>
  <c r="BL141" i="11"/>
  <c r="BM141" i="11"/>
  <c r="BP141" i="11"/>
  <c r="AC142" i="11"/>
  <c r="AD142" i="11"/>
  <c r="AE142" i="11"/>
  <c r="AF142" i="11"/>
  <c r="AG142" i="11"/>
  <c r="AH142" i="11" s="1"/>
  <c r="AI142" i="11"/>
  <c r="AJ142" i="11"/>
  <c r="AK142" i="11"/>
  <c r="AL142" i="11"/>
  <c r="AM142" i="11"/>
  <c r="AN142" i="11"/>
  <c r="AO142" i="11"/>
  <c r="AP142" i="11"/>
  <c r="AQ142" i="11"/>
  <c r="AR142" i="11"/>
  <c r="AS142" i="11"/>
  <c r="AT142" i="11"/>
  <c r="AU142" i="11"/>
  <c r="BB142" i="11" s="1"/>
  <c r="AW142" i="11"/>
  <c r="AX142" i="11"/>
  <c r="BA142" i="11"/>
  <c r="BC142" i="11"/>
  <c r="BD142" i="11"/>
  <c r="BE142" i="11"/>
  <c r="BF142" i="11"/>
  <c r="BG142" i="11"/>
  <c r="BH142" i="11"/>
  <c r="BI142" i="11"/>
  <c r="BJ142" i="11"/>
  <c r="BK142" i="11"/>
  <c r="BL142" i="11"/>
  <c r="BM142" i="11"/>
  <c r="BP142" i="11"/>
  <c r="AC143" i="11"/>
  <c r="AD143" i="11"/>
  <c r="AE143" i="11"/>
  <c r="AF143" i="11"/>
  <c r="AG143" i="11"/>
  <c r="AH143" i="11" s="1"/>
  <c r="AI143" i="11"/>
  <c r="AJ143" i="11"/>
  <c r="AK143" i="11"/>
  <c r="AL143" i="11"/>
  <c r="AM143" i="11"/>
  <c r="AN143" i="11"/>
  <c r="AO143" i="11"/>
  <c r="AP143" i="11"/>
  <c r="AQ143" i="11"/>
  <c r="AR143" i="11"/>
  <c r="AS143" i="11"/>
  <c r="AT143" i="11"/>
  <c r="AU143" i="11"/>
  <c r="AY143" i="11" s="1"/>
  <c r="AW143" i="11"/>
  <c r="AX143" i="11"/>
  <c r="BA143" i="11"/>
  <c r="BC143" i="11"/>
  <c r="BD143" i="11"/>
  <c r="BE143" i="11"/>
  <c r="BF143" i="11"/>
  <c r="BG143" i="11"/>
  <c r="BH143" i="11"/>
  <c r="BI143" i="11"/>
  <c r="BJ143" i="11"/>
  <c r="BK143" i="11"/>
  <c r="BL143" i="11"/>
  <c r="BM143" i="11"/>
  <c r="BP143" i="11"/>
  <c r="AC144" i="11"/>
  <c r="AD144" i="11"/>
  <c r="AE144" i="11"/>
  <c r="AF144" i="11"/>
  <c r="AG144" i="11"/>
  <c r="AH144" i="11" s="1"/>
  <c r="AI144" i="11"/>
  <c r="AJ144" i="11"/>
  <c r="AK144" i="11"/>
  <c r="AL144" i="11"/>
  <c r="AM144" i="11"/>
  <c r="AN144" i="11"/>
  <c r="AO144" i="11"/>
  <c r="AP144" i="11"/>
  <c r="AQ144" i="11"/>
  <c r="AR144" i="11"/>
  <c r="AS144" i="11"/>
  <c r="AT144" i="11"/>
  <c r="AU144" i="11"/>
  <c r="AW144" i="11"/>
  <c r="AX144" i="11"/>
  <c r="BA144" i="11"/>
  <c r="BC144" i="11"/>
  <c r="BD144" i="11"/>
  <c r="BE144" i="11"/>
  <c r="BF144" i="11"/>
  <c r="BG144" i="11"/>
  <c r="BH144" i="11"/>
  <c r="BI144" i="11"/>
  <c r="BJ144" i="11"/>
  <c r="BK144" i="11"/>
  <c r="BL144" i="11"/>
  <c r="BM144" i="11"/>
  <c r="BP144" i="11"/>
  <c r="AC145" i="11"/>
  <c r="AD145" i="11"/>
  <c r="AE145" i="11"/>
  <c r="AF145" i="11"/>
  <c r="AG145" i="11"/>
  <c r="AH145" i="11" s="1"/>
  <c r="AI145" i="11"/>
  <c r="AJ145" i="11"/>
  <c r="AK145" i="11"/>
  <c r="AL145" i="11"/>
  <c r="AM145" i="11"/>
  <c r="AN145" i="11"/>
  <c r="AO145" i="11"/>
  <c r="AP145" i="11"/>
  <c r="AQ145" i="11"/>
  <c r="AR145" i="11"/>
  <c r="AS145" i="11"/>
  <c r="AT145" i="11"/>
  <c r="AU145" i="11"/>
  <c r="AY145" i="11" s="1"/>
  <c r="AW145" i="11"/>
  <c r="AX145" i="11"/>
  <c r="BA145" i="11"/>
  <c r="BC145" i="11"/>
  <c r="BD145" i="11"/>
  <c r="BE145" i="11"/>
  <c r="BF145" i="11"/>
  <c r="BG145" i="11"/>
  <c r="BH145" i="11"/>
  <c r="BI145" i="11"/>
  <c r="BJ145" i="11"/>
  <c r="BK145" i="11"/>
  <c r="BL145" i="11"/>
  <c r="BM145" i="11"/>
  <c r="BP145" i="11"/>
  <c r="AC146" i="11"/>
  <c r="AD146" i="11"/>
  <c r="AE146" i="11"/>
  <c r="AF146" i="11"/>
  <c r="AG146" i="11"/>
  <c r="AH146" i="11" s="1"/>
  <c r="AI146" i="11"/>
  <c r="AJ146" i="11"/>
  <c r="AK146" i="11"/>
  <c r="AL146" i="11"/>
  <c r="AM146" i="11"/>
  <c r="AN146" i="11"/>
  <c r="AO146" i="11"/>
  <c r="AP146" i="11"/>
  <c r="AQ146" i="11"/>
  <c r="AR146" i="11"/>
  <c r="AS146" i="11"/>
  <c r="AT146" i="11"/>
  <c r="AU146" i="11"/>
  <c r="BB146" i="11" s="1"/>
  <c r="AW146" i="11"/>
  <c r="AX146" i="11"/>
  <c r="BA146" i="11"/>
  <c r="BC146" i="11"/>
  <c r="BD146" i="11"/>
  <c r="BE146" i="11"/>
  <c r="BF146" i="11"/>
  <c r="BG146" i="11"/>
  <c r="BH146" i="11"/>
  <c r="BI146" i="11"/>
  <c r="BJ146" i="11"/>
  <c r="BK146" i="11"/>
  <c r="BL146" i="11"/>
  <c r="BM146" i="11"/>
  <c r="BP146" i="11"/>
  <c r="AC147" i="11"/>
  <c r="AD147" i="11"/>
  <c r="AE147" i="11"/>
  <c r="AF147" i="11"/>
  <c r="AG147" i="11"/>
  <c r="AH147" i="11" s="1"/>
  <c r="AI147" i="11"/>
  <c r="AJ147" i="11"/>
  <c r="AK147" i="11"/>
  <c r="AL147" i="11"/>
  <c r="AM147" i="11"/>
  <c r="AN147" i="11"/>
  <c r="AO147" i="11"/>
  <c r="AP147" i="11"/>
  <c r="AQ147" i="11"/>
  <c r="AR147" i="11"/>
  <c r="AS147" i="11"/>
  <c r="AT147" i="11"/>
  <c r="AU147" i="11"/>
  <c r="AY147" i="11" s="1"/>
  <c r="AW147" i="11"/>
  <c r="AX147" i="11"/>
  <c r="BA147" i="11"/>
  <c r="BC147" i="11"/>
  <c r="BD147" i="11"/>
  <c r="BE147" i="11"/>
  <c r="BF147" i="11"/>
  <c r="BG147" i="11"/>
  <c r="BH147" i="11"/>
  <c r="BI147" i="11"/>
  <c r="BJ147" i="11"/>
  <c r="BK147" i="11"/>
  <c r="BL147" i="11"/>
  <c r="BM147" i="11"/>
  <c r="BP147" i="11"/>
  <c r="AC148" i="11"/>
  <c r="AD148" i="11"/>
  <c r="AE148" i="11"/>
  <c r="AF148" i="11"/>
  <c r="AG148" i="11"/>
  <c r="AH148" i="11" s="1"/>
  <c r="AI148" i="11"/>
  <c r="AJ148" i="11"/>
  <c r="AK148" i="11"/>
  <c r="AL148" i="11"/>
  <c r="AM148" i="11"/>
  <c r="AN148" i="11"/>
  <c r="AO148" i="11"/>
  <c r="AP148" i="11"/>
  <c r="AQ148" i="11"/>
  <c r="AR148" i="11"/>
  <c r="AS148" i="11"/>
  <c r="AT148" i="11"/>
  <c r="AU148" i="11"/>
  <c r="AY148" i="11" s="1"/>
  <c r="AW148" i="11"/>
  <c r="AX148" i="11"/>
  <c r="BA148" i="11"/>
  <c r="BC148" i="11"/>
  <c r="BD148" i="11"/>
  <c r="BE148" i="11"/>
  <c r="BF148" i="11"/>
  <c r="BG148" i="11"/>
  <c r="BH148" i="11"/>
  <c r="BI148" i="11"/>
  <c r="BJ148" i="11"/>
  <c r="BK148" i="11"/>
  <c r="BL148" i="11"/>
  <c r="BM148" i="11"/>
  <c r="BP148" i="11"/>
  <c r="AC149" i="11"/>
  <c r="AD149" i="11"/>
  <c r="AE149" i="11"/>
  <c r="AF149" i="11"/>
  <c r="AG149" i="11"/>
  <c r="AH149" i="11" s="1"/>
  <c r="AI149" i="11"/>
  <c r="AJ149" i="11"/>
  <c r="AK149" i="11"/>
  <c r="AL149" i="11"/>
  <c r="AM149" i="11"/>
  <c r="AN149" i="11"/>
  <c r="AO149" i="11"/>
  <c r="AP149" i="11"/>
  <c r="AQ149" i="11"/>
  <c r="AR149" i="11"/>
  <c r="AS149" i="11"/>
  <c r="AT149" i="11"/>
  <c r="AU149" i="11"/>
  <c r="AW149" i="11"/>
  <c r="AX149" i="11"/>
  <c r="BA149" i="11"/>
  <c r="BC149" i="11"/>
  <c r="BD149" i="11"/>
  <c r="BE149" i="11"/>
  <c r="BF149" i="11"/>
  <c r="BG149" i="11"/>
  <c r="BH149" i="11"/>
  <c r="BI149" i="11"/>
  <c r="BJ149" i="11"/>
  <c r="BK149" i="11"/>
  <c r="BL149" i="11"/>
  <c r="BM149" i="11"/>
  <c r="BP149" i="11"/>
  <c r="AC150" i="11"/>
  <c r="AD150" i="11"/>
  <c r="AE150" i="11"/>
  <c r="AF150" i="11"/>
  <c r="AG150" i="11"/>
  <c r="AH150" i="11" s="1"/>
  <c r="AI150" i="11"/>
  <c r="AJ150" i="11"/>
  <c r="AK150" i="11"/>
  <c r="AL150" i="11"/>
  <c r="AM150" i="11"/>
  <c r="AN150" i="11"/>
  <c r="AO150" i="11"/>
  <c r="AP150" i="11"/>
  <c r="AQ150" i="11"/>
  <c r="AR150" i="11"/>
  <c r="AS150" i="11"/>
  <c r="AT150" i="11"/>
  <c r="AU150" i="11"/>
  <c r="AW150" i="11"/>
  <c r="AX150" i="11"/>
  <c r="BA150" i="11"/>
  <c r="BC150" i="11"/>
  <c r="BD150" i="11"/>
  <c r="BE150" i="11"/>
  <c r="BF150" i="11"/>
  <c r="BG150" i="11"/>
  <c r="BH150" i="11"/>
  <c r="BI150" i="11"/>
  <c r="BJ150" i="11"/>
  <c r="BK150" i="11"/>
  <c r="BL150" i="11"/>
  <c r="BM150" i="11"/>
  <c r="BP150" i="11"/>
  <c r="AC151" i="11"/>
  <c r="AD151" i="11"/>
  <c r="AE151" i="11"/>
  <c r="AF151" i="11"/>
  <c r="AG151" i="11"/>
  <c r="AH151" i="11" s="1"/>
  <c r="AI151" i="11"/>
  <c r="AJ151" i="11"/>
  <c r="AK151" i="11"/>
  <c r="AL151" i="11"/>
  <c r="AM151" i="11"/>
  <c r="AN151" i="11"/>
  <c r="AO151" i="11"/>
  <c r="AP151" i="11"/>
  <c r="AQ151" i="11"/>
  <c r="AR151" i="11"/>
  <c r="AS151" i="11"/>
  <c r="AT151" i="11"/>
  <c r="AU151" i="11"/>
  <c r="AW151" i="11"/>
  <c r="AX151" i="11"/>
  <c r="BA151" i="11"/>
  <c r="BC151" i="11"/>
  <c r="BD151" i="11"/>
  <c r="BE151" i="11"/>
  <c r="BF151" i="11"/>
  <c r="BG151" i="11"/>
  <c r="BH151" i="11"/>
  <c r="BI151" i="11"/>
  <c r="BJ151" i="11"/>
  <c r="BK151" i="11"/>
  <c r="BL151" i="11"/>
  <c r="BM151" i="11"/>
  <c r="BP151" i="11"/>
  <c r="AC152" i="11"/>
  <c r="AD152" i="11"/>
  <c r="AE152" i="11"/>
  <c r="AF152" i="11"/>
  <c r="AG152" i="11"/>
  <c r="AH152" i="11" s="1"/>
  <c r="AI152" i="11"/>
  <c r="AJ152" i="11"/>
  <c r="AK152" i="11"/>
  <c r="AL152" i="11"/>
  <c r="AM152" i="11"/>
  <c r="AN152" i="11"/>
  <c r="AO152" i="11"/>
  <c r="AP152" i="11"/>
  <c r="AQ152" i="11"/>
  <c r="AR152" i="11"/>
  <c r="AS152" i="11"/>
  <c r="AT152" i="11"/>
  <c r="AU152" i="11"/>
  <c r="AY152" i="11" s="1"/>
  <c r="AW152" i="11"/>
  <c r="AX152" i="11"/>
  <c r="BA152" i="11"/>
  <c r="BB152" i="11"/>
  <c r="BC152" i="11"/>
  <c r="BD152" i="11"/>
  <c r="BE152" i="11"/>
  <c r="BF152" i="11"/>
  <c r="BG152" i="11"/>
  <c r="BH152" i="11"/>
  <c r="BI152" i="11"/>
  <c r="BJ152" i="11"/>
  <c r="BK152" i="11"/>
  <c r="BL152" i="11"/>
  <c r="BM152" i="11"/>
  <c r="BP152" i="11"/>
  <c r="AC153" i="11"/>
  <c r="AD153" i="11"/>
  <c r="AE153" i="11"/>
  <c r="AF153" i="11"/>
  <c r="AG153" i="11"/>
  <c r="AH153" i="11" s="1"/>
  <c r="AI153" i="11"/>
  <c r="AJ153" i="11"/>
  <c r="AK153" i="11"/>
  <c r="AL153" i="11"/>
  <c r="AM153" i="11"/>
  <c r="AN153" i="11"/>
  <c r="AO153" i="11"/>
  <c r="AP153" i="11"/>
  <c r="AQ153" i="11"/>
  <c r="AR153" i="11"/>
  <c r="AS153" i="11"/>
  <c r="AT153" i="11"/>
  <c r="AU153" i="11"/>
  <c r="AW153" i="11"/>
  <c r="AX153" i="11"/>
  <c r="BA153" i="11"/>
  <c r="BC153" i="11"/>
  <c r="BD153" i="11"/>
  <c r="BE153" i="11"/>
  <c r="BF153" i="11"/>
  <c r="BG153" i="11"/>
  <c r="BH153" i="11"/>
  <c r="BI153" i="11"/>
  <c r="BJ153" i="11"/>
  <c r="BK153" i="11"/>
  <c r="BL153" i="11"/>
  <c r="BM153" i="11"/>
  <c r="BP153" i="11"/>
  <c r="AC154" i="11"/>
  <c r="AD154" i="11"/>
  <c r="AE154" i="11"/>
  <c r="AF154" i="11"/>
  <c r="AG154" i="11"/>
  <c r="AH154" i="11" s="1"/>
  <c r="AI154" i="11"/>
  <c r="AJ154" i="11"/>
  <c r="AK154" i="11"/>
  <c r="AL154" i="11"/>
  <c r="AM154" i="11"/>
  <c r="AN154" i="11"/>
  <c r="AO154" i="11"/>
  <c r="AP154" i="11"/>
  <c r="AQ154" i="11"/>
  <c r="AR154" i="11"/>
  <c r="AS154" i="11"/>
  <c r="AT154" i="11"/>
  <c r="AU154" i="11"/>
  <c r="BB154" i="11" s="1"/>
  <c r="AW154" i="11"/>
  <c r="AX154" i="11"/>
  <c r="BA154" i="11"/>
  <c r="BC154" i="11"/>
  <c r="BD154" i="11"/>
  <c r="BE154" i="11"/>
  <c r="BF154" i="11"/>
  <c r="BG154" i="11"/>
  <c r="BH154" i="11"/>
  <c r="BI154" i="11"/>
  <c r="BJ154" i="11"/>
  <c r="BK154" i="11"/>
  <c r="BL154" i="11"/>
  <c r="BM154" i="11"/>
  <c r="BP154" i="11"/>
  <c r="AC155" i="11"/>
  <c r="AD155" i="11"/>
  <c r="AE155" i="11"/>
  <c r="AF155" i="11"/>
  <c r="AG155" i="11"/>
  <c r="AH155" i="11" s="1"/>
  <c r="AI155" i="11"/>
  <c r="AJ155" i="11"/>
  <c r="AK155" i="11"/>
  <c r="AL155" i="11"/>
  <c r="AM155" i="11"/>
  <c r="AN155" i="11"/>
  <c r="AO155" i="11"/>
  <c r="AP155" i="11"/>
  <c r="AQ155" i="11"/>
  <c r="AR155" i="11"/>
  <c r="AS155" i="11"/>
  <c r="AT155" i="11"/>
  <c r="AU155" i="11"/>
  <c r="AW155" i="11"/>
  <c r="AX155" i="11"/>
  <c r="BA155" i="11"/>
  <c r="BC155" i="11"/>
  <c r="BD155" i="11"/>
  <c r="BE155" i="11"/>
  <c r="BF155" i="11"/>
  <c r="BG155" i="11"/>
  <c r="BH155" i="11"/>
  <c r="BI155" i="11"/>
  <c r="BJ155" i="11"/>
  <c r="BK155" i="11"/>
  <c r="BL155" i="11"/>
  <c r="BM155" i="11"/>
  <c r="BP155" i="11"/>
  <c r="AC156" i="11"/>
  <c r="AD156" i="11"/>
  <c r="AE156" i="11"/>
  <c r="AF156" i="11"/>
  <c r="AG156" i="11"/>
  <c r="AH156" i="11" s="1"/>
  <c r="AI156" i="11"/>
  <c r="AJ156" i="11"/>
  <c r="AK156" i="11"/>
  <c r="AL156" i="11"/>
  <c r="AM156" i="11"/>
  <c r="AN156" i="11"/>
  <c r="AO156" i="11"/>
  <c r="AP156" i="11"/>
  <c r="AQ156" i="11"/>
  <c r="AR156" i="11"/>
  <c r="AS156" i="11"/>
  <c r="AT156" i="11"/>
  <c r="AU156" i="11"/>
  <c r="BB156" i="11" s="1"/>
  <c r="AW156" i="11"/>
  <c r="AX156" i="11"/>
  <c r="BA156" i="11"/>
  <c r="BC156" i="11"/>
  <c r="BD156" i="11"/>
  <c r="BE156" i="11"/>
  <c r="BF156" i="11"/>
  <c r="BG156" i="11"/>
  <c r="BH156" i="11"/>
  <c r="BI156" i="11"/>
  <c r="BJ156" i="11"/>
  <c r="BK156" i="11"/>
  <c r="BL156" i="11"/>
  <c r="BM156" i="11"/>
  <c r="BP156" i="11"/>
  <c r="AC157" i="11"/>
  <c r="AD157" i="11"/>
  <c r="AE157" i="11"/>
  <c r="AF157" i="11"/>
  <c r="AG157" i="11"/>
  <c r="AH157" i="11" s="1"/>
  <c r="AI157" i="11"/>
  <c r="AJ157" i="11"/>
  <c r="AK157" i="11"/>
  <c r="AL157" i="11"/>
  <c r="AM157" i="11"/>
  <c r="AN157" i="11"/>
  <c r="AO157" i="11"/>
  <c r="AP157" i="11"/>
  <c r="AQ157" i="11"/>
  <c r="AR157" i="11"/>
  <c r="AS157" i="11"/>
  <c r="AT157" i="11"/>
  <c r="AU157" i="11"/>
  <c r="BB157" i="11" s="1"/>
  <c r="AW157" i="11"/>
  <c r="AX157" i="11"/>
  <c r="BA157" i="11"/>
  <c r="BC157" i="11"/>
  <c r="BD157" i="11"/>
  <c r="BE157" i="11"/>
  <c r="BF157" i="11"/>
  <c r="BG157" i="11"/>
  <c r="BH157" i="11"/>
  <c r="BI157" i="11"/>
  <c r="BJ157" i="11"/>
  <c r="BK157" i="11"/>
  <c r="BL157" i="11"/>
  <c r="BM157" i="11"/>
  <c r="BP157" i="11"/>
  <c r="AC158" i="11"/>
  <c r="AD158" i="11"/>
  <c r="AE158" i="11"/>
  <c r="AF158" i="11"/>
  <c r="AG158" i="11"/>
  <c r="AH158" i="11" s="1"/>
  <c r="AI158" i="11"/>
  <c r="AJ158" i="11"/>
  <c r="AK158" i="11"/>
  <c r="AL158" i="11"/>
  <c r="AM158" i="11"/>
  <c r="AN158" i="11"/>
  <c r="AO158" i="11"/>
  <c r="AP158" i="11"/>
  <c r="AQ158" i="11"/>
  <c r="AR158" i="11"/>
  <c r="AS158" i="11"/>
  <c r="AT158" i="11"/>
  <c r="AU158" i="11"/>
  <c r="BB158" i="11" s="1"/>
  <c r="AW158" i="11"/>
  <c r="AX158" i="11"/>
  <c r="BA158" i="11"/>
  <c r="BC158" i="11"/>
  <c r="BD158" i="11"/>
  <c r="BE158" i="11"/>
  <c r="BF158" i="11"/>
  <c r="BG158" i="11"/>
  <c r="BH158" i="11"/>
  <c r="BI158" i="11"/>
  <c r="BJ158" i="11"/>
  <c r="BK158" i="11"/>
  <c r="BL158" i="11"/>
  <c r="BM158" i="11"/>
  <c r="BP158" i="11"/>
  <c r="AC159" i="11"/>
  <c r="AD159" i="11"/>
  <c r="AE159" i="11"/>
  <c r="AF159" i="11"/>
  <c r="AG159" i="11"/>
  <c r="AH159" i="11" s="1"/>
  <c r="AI159" i="11"/>
  <c r="AJ159" i="11"/>
  <c r="AK159" i="11"/>
  <c r="AL159" i="11"/>
  <c r="AM159" i="11"/>
  <c r="AN159" i="11"/>
  <c r="AO159" i="11"/>
  <c r="AP159" i="11"/>
  <c r="AQ159" i="11"/>
  <c r="AR159" i="11"/>
  <c r="AS159" i="11"/>
  <c r="AT159" i="11"/>
  <c r="AU159" i="11"/>
  <c r="BB159" i="11" s="1"/>
  <c r="AW159" i="11"/>
  <c r="AX159" i="11"/>
  <c r="BA159" i="11"/>
  <c r="BC159" i="11"/>
  <c r="BD159" i="11"/>
  <c r="BE159" i="11"/>
  <c r="BF159" i="11"/>
  <c r="BG159" i="11"/>
  <c r="BH159" i="11"/>
  <c r="BI159" i="11"/>
  <c r="BJ159" i="11"/>
  <c r="BK159" i="11"/>
  <c r="BL159" i="11"/>
  <c r="BM159" i="11"/>
  <c r="BP159" i="11"/>
  <c r="AC160" i="11"/>
  <c r="AD160" i="11"/>
  <c r="AE160" i="11"/>
  <c r="AF160" i="11"/>
  <c r="AG160" i="11"/>
  <c r="AH160" i="11" s="1"/>
  <c r="AI160" i="11"/>
  <c r="AJ160" i="11"/>
  <c r="AK160" i="11"/>
  <c r="AL160" i="11"/>
  <c r="AM160" i="11"/>
  <c r="AN160" i="11"/>
  <c r="AO160" i="11"/>
  <c r="AP160" i="11"/>
  <c r="AQ160" i="11"/>
  <c r="AR160" i="11"/>
  <c r="AS160" i="11"/>
  <c r="AT160" i="11"/>
  <c r="AU160" i="11"/>
  <c r="BB160" i="11" s="1"/>
  <c r="AW160" i="11"/>
  <c r="AX160" i="11"/>
  <c r="BA160" i="11"/>
  <c r="BC160" i="11"/>
  <c r="BD160" i="11"/>
  <c r="BE160" i="11"/>
  <c r="BF160" i="11"/>
  <c r="BG160" i="11"/>
  <c r="BH160" i="11"/>
  <c r="BI160" i="11"/>
  <c r="BJ160" i="11"/>
  <c r="BK160" i="11"/>
  <c r="BL160" i="11"/>
  <c r="BM160" i="11"/>
  <c r="BP160" i="11"/>
  <c r="AC161" i="11"/>
  <c r="AD161" i="11"/>
  <c r="AE161" i="11"/>
  <c r="AF161" i="11"/>
  <c r="AG161" i="11"/>
  <c r="AH161" i="11" s="1"/>
  <c r="AI161" i="11"/>
  <c r="AJ161" i="11"/>
  <c r="AK161" i="11"/>
  <c r="AL161" i="11"/>
  <c r="AM161" i="11"/>
  <c r="AN161" i="11"/>
  <c r="AO161" i="11"/>
  <c r="AP161" i="11"/>
  <c r="AQ161" i="11"/>
  <c r="AR161" i="11"/>
  <c r="AS161" i="11"/>
  <c r="AT161" i="11"/>
  <c r="AU161" i="11"/>
  <c r="AW161" i="11"/>
  <c r="AX161" i="11"/>
  <c r="BA161" i="11"/>
  <c r="BB161" i="11"/>
  <c r="BC161" i="11"/>
  <c r="BD161" i="11"/>
  <c r="BE161" i="11"/>
  <c r="BF161" i="11"/>
  <c r="BG161" i="11"/>
  <c r="BH161" i="11"/>
  <c r="BI161" i="11"/>
  <c r="BJ161" i="11"/>
  <c r="BK161" i="11"/>
  <c r="BL161" i="11"/>
  <c r="BM161" i="11"/>
  <c r="BP161" i="11"/>
  <c r="AC162" i="11"/>
  <c r="AD162" i="11"/>
  <c r="AE162" i="11"/>
  <c r="AF162" i="11"/>
  <c r="AG162" i="11"/>
  <c r="AH162" i="11" s="1"/>
  <c r="AI162" i="11"/>
  <c r="AJ162" i="11"/>
  <c r="AK162" i="11"/>
  <c r="AL162" i="11"/>
  <c r="AM162" i="11"/>
  <c r="AN162" i="11"/>
  <c r="AO162" i="11"/>
  <c r="AP162" i="11"/>
  <c r="AQ162" i="11"/>
  <c r="AR162" i="11"/>
  <c r="AS162" i="11"/>
  <c r="AT162" i="11"/>
  <c r="AU162" i="11"/>
  <c r="BB162" i="11" s="1"/>
  <c r="AW162" i="11"/>
  <c r="AX162" i="11"/>
  <c r="BA162" i="11"/>
  <c r="BC162" i="11"/>
  <c r="BD162" i="11"/>
  <c r="BE162" i="11"/>
  <c r="BF162" i="11"/>
  <c r="BG162" i="11"/>
  <c r="BH162" i="11"/>
  <c r="BI162" i="11"/>
  <c r="BJ162" i="11"/>
  <c r="BK162" i="11"/>
  <c r="BL162" i="11"/>
  <c r="BM162" i="11"/>
  <c r="BP162" i="11"/>
  <c r="AC163" i="11"/>
  <c r="AD163" i="11"/>
  <c r="AE163" i="11"/>
  <c r="AF163" i="11"/>
  <c r="AG163" i="11"/>
  <c r="AH163" i="11" s="1"/>
  <c r="AI163" i="11"/>
  <c r="AJ163" i="11"/>
  <c r="AK163" i="11"/>
  <c r="AL163" i="11"/>
  <c r="AM163" i="11"/>
  <c r="AN163" i="11"/>
  <c r="AO163" i="11"/>
  <c r="AP163" i="11"/>
  <c r="AQ163" i="11"/>
  <c r="AR163" i="11"/>
  <c r="AS163" i="11"/>
  <c r="AT163" i="11"/>
  <c r="AU163" i="11"/>
  <c r="BB163" i="11" s="1"/>
  <c r="AW163" i="11"/>
  <c r="AX163" i="11"/>
  <c r="AY163" i="11"/>
  <c r="BA163" i="11"/>
  <c r="BC163" i="11"/>
  <c r="BD163" i="11"/>
  <c r="BE163" i="11"/>
  <c r="BF163" i="11"/>
  <c r="BG163" i="11"/>
  <c r="BH163" i="11"/>
  <c r="BI163" i="11"/>
  <c r="BJ163" i="11"/>
  <c r="BK163" i="11"/>
  <c r="BL163" i="11"/>
  <c r="BM163" i="11"/>
  <c r="BP163" i="11"/>
  <c r="AC164" i="11"/>
  <c r="AD164" i="11"/>
  <c r="AE164" i="11"/>
  <c r="AF164" i="11"/>
  <c r="AG164" i="11"/>
  <c r="AH164" i="11" s="1"/>
  <c r="AI164" i="11"/>
  <c r="AJ164" i="11"/>
  <c r="AK164" i="11"/>
  <c r="AL164" i="11"/>
  <c r="AM164" i="11"/>
  <c r="AN164" i="11"/>
  <c r="AO164" i="11"/>
  <c r="AP164" i="11"/>
  <c r="AQ164" i="11"/>
  <c r="AR164" i="11"/>
  <c r="AS164" i="11"/>
  <c r="AT164" i="11"/>
  <c r="AU164" i="11"/>
  <c r="BB164" i="11" s="1"/>
  <c r="AW164" i="11"/>
  <c r="AX164" i="11"/>
  <c r="BA164" i="11"/>
  <c r="BC164" i="11"/>
  <c r="BD164" i="11"/>
  <c r="BE164" i="11"/>
  <c r="BF164" i="11"/>
  <c r="BG164" i="11"/>
  <c r="BH164" i="11"/>
  <c r="BI164" i="11"/>
  <c r="BJ164" i="11"/>
  <c r="BK164" i="11"/>
  <c r="BL164" i="11"/>
  <c r="BM164" i="11"/>
  <c r="BP164" i="11"/>
  <c r="AC165" i="11"/>
  <c r="AD165" i="11"/>
  <c r="AE165" i="11"/>
  <c r="AF165" i="11"/>
  <c r="AG165" i="11"/>
  <c r="AH165" i="11" s="1"/>
  <c r="AI165" i="11"/>
  <c r="AJ165" i="11"/>
  <c r="AK165" i="11"/>
  <c r="AL165" i="11"/>
  <c r="AM165" i="11"/>
  <c r="AN165" i="11"/>
  <c r="AO165" i="11"/>
  <c r="AP165" i="11"/>
  <c r="AQ165" i="11"/>
  <c r="AR165" i="11"/>
  <c r="AS165" i="11"/>
  <c r="AT165" i="11"/>
  <c r="AU165" i="11"/>
  <c r="BB165" i="11" s="1"/>
  <c r="AW165" i="11"/>
  <c r="AX165" i="11"/>
  <c r="BA165" i="11"/>
  <c r="BC165" i="11"/>
  <c r="BD165" i="11"/>
  <c r="BE165" i="11"/>
  <c r="BF165" i="11"/>
  <c r="BG165" i="11"/>
  <c r="BH165" i="11"/>
  <c r="BI165" i="11"/>
  <c r="BJ165" i="11"/>
  <c r="BK165" i="11"/>
  <c r="BL165" i="11"/>
  <c r="BM165" i="11"/>
  <c r="BP165" i="11"/>
  <c r="AC166" i="11"/>
  <c r="AD166" i="11"/>
  <c r="AE166" i="11"/>
  <c r="AF166" i="11"/>
  <c r="AG166" i="11"/>
  <c r="AH166" i="11" s="1"/>
  <c r="AI166" i="11"/>
  <c r="AJ166" i="11"/>
  <c r="AK166" i="11"/>
  <c r="AL166" i="11"/>
  <c r="AM166" i="11"/>
  <c r="AN166" i="11"/>
  <c r="AO166" i="11"/>
  <c r="AP166" i="11"/>
  <c r="AQ166" i="11"/>
  <c r="AR166" i="11"/>
  <c r="AS166" i="11"/>
  <c r="AT166" i="11"/>
  <c r="AU166" i="11"/>
  <c r="AW166" i="11"/>
  <c r="AX166" i="11"/>
  <c r="BA166" i="11"/>
  <c r="BB166" i="11"/>
  <c r="BC166" i="11"/>
  <c r="BD166" i="11"/>
  <c r="BE166" i="11"/>
  <c r="BF166" i="11"/>
  <c r="BG166" i="11"/>
  <c r="BH166" i="11"/>
  <c r="BI166" i="11"/>
  <c r="BJ166" i="11"/>
  <c r="BK166" i="11"/>
  <c r="BL166" i="11"/>
  <c r="BM166" i="11"/>
  <c r="BP166" i="11"/>
  <c r="AC167" i="11"/>
  <c r="AD167" i="11"/>
  <c r="AE167" i="11"/>
  <c r="AF167" i="11"/>
  <c r="AG167" i="11"/>
  <c r="AH167" i="11" s="1"/>
  <c r="AI167" i="11"/>
  <c r="AJ167" i="11"/>
  <c r="AK167" i="11"/>
  <c r="AL167" i="11"/>
  <c r="AM167" i="11"/>
  <c r="AN167" i="11"/>
  <c r="AO167" i="11"/>
  <c r="AP167" i="11"/>
  <c r="AQ167" i="11"/>
  <c r="AR167" i="11"/>
  <c r="AS167" i="11"/>
  <c r="AT167" i="11"/>
  <c r="AU167" i="11"/>
  <c r="BB167" i="11" s="1"/>
  <c r="AW167" i="11"/>
  <c r="AX167" i="11"/>
  <c r="BA167" i="11"/>
  <c r="BC167" i="11"/>
  <c r="BD167" i="11"/>
  <c r="BE167" i="11"/>
  <c r="BF167" i="11"/>
  <c r="BG167" i="11"/>
  <c r="BH167" i="11"/>
  <c r="BI167" i="11"/>
  <c r="BJ167" i="11"/>
  <c r="BK167" i="11"/>
  <c r="BL167" i="11"/>
  <c r="BM167" i="11"/>
  <c r="BP167" i="11"/>
  <c r="AC168" i="11"/>
  <c r="AD168" i="11"/>
  <c r="AE168" i="11"/>
  <c r="AF168" i="11"/>
  <c r="AG168" i="11"/>
  <c r="AH168" i="11" s="1"/>
  <c r="AI168" i="11"/>
  <c r="AJ168" i="11"/>
  <c r="AK168" i="11"/>
  <c r="AL168" i="11"/>
  <c r="AM168" i="11"/>
  <c r="AN168" i="11"/>
  <c r="AO168" i="11"/>
  <c r="AP168" i="11"/>
  <c r="AQ168" i="11"/>
  <c r="AR168" i="11"/>
  <c r="AS168" i="11"/>
  <c r="AT168" i="11"/>
  <c r="AU168" i="11"/>
  <c r="BB168" i="11" s="1"/>
  <c r="AW168" i="11"/>
  <c r="AX168" i="11"/>
  <c r="BA168" i="11"/>
  <c r="BC168" i="11"/>
  <c r="BD168" i="11"/>
  <c r="BE168" i="11"/>
  <c r="BF168" i="11"/>
  <c r="BG168" i="11"/>
  <c r="BH168" i="11"/>
  <c r="BI168" i="11"/>
  <c r="BJ168" i="11"/>
  <c r="BK168" i="11"/>
  <c r="BL168" i="11"/>
  <c r="BM168" i="11"/>
  <c r="BP168" i="11"/>
  <c r="AC169" i="11"/>
  <c r="AD169" i="11"/>
  <c r="AE169" i="11"/>
  <c r="AF169" i="11"/>
  <c r="AG169" i="11"/>
  <c r="AH169" i="11" s="1"/>
  <c r="AI169" i="11"/>
  <c r="AJ169" i="11"/>
  <c r="AK169" i="11"/>
  <c r="AL169" i="11"/>
  <c r="AM169" i="11"/>
  <c r="AN169" i="11"/>
  <c r="AO169" i="11"/>
  <c r="AP169" i="11"/>
  <c r="AQ169" i="11"/>
  <c r="AR169" i="11"/>
  <c r="AS169" i="11"/>
  <c r="AT169" i="11"/>
  <c r="AU169" i="11"/>
  <c r="AV169" i="11" s="1"/>
  <c r="AW169" i="11"/>
  <c r="AX169" i="11"/>
  <c r="BA169" i="11"/>
  <c r="BC169" i="11"/>
  <c r="BD169" i="11"/>
  <c r="BE169" i="11"/>
  <c r="BF169" i="11"/>
  <c r="BG169" i="11"/>
  <c r="BH169" i="11"/>
  <c r="BI169" i="11"/>
  <c r="BJ169" i="11"/>
  <c r="BK169" i="11"/>
  <c r="BL169" i="11"/>
  <c r="BM169" i="11"/>
  <c r="BP169" i="11"/>
  <c r="AC170" i="11"/>
  <c r="AD170" i="11"/>
  <c r="AE170" i="11"/>
  <c r="AF170" i="11"/>
  <c r="AG170" i="11"/>
  <c r="AH170" i="11" s="1"/>
  <c r="AI170" i="11"/>
  <c r="AJ170" i="11"/>
  <c r="AK170" i="11"/>
  <c r="AL170" i="11"/>
  <c r="AM170" i="11"/>
  <c r="AN170" i="11"/>
  <c r="AO170" i="11"/>
  <c r="AP170" i="11"/>
  <c r="AQ170" i="11"/>
  <c r="AR170" i="11"/>
  <c r="AS170" i="11"/>
  <c r="AT170" i="11"/>
  <c r="AU170" i="11"/>
  <c r="BB170" i="11" s="1"/>
  <c r="AW170" i="11"/>
  <c r="AX170" i="11"/>
  <c r="BA170" i="11"/>
  <c r="BC170" i="11"/>
  <c r="BD170" i="11"/>
  <c r="BE170" i="11"/>
  <c r="BF170" i="11"/>
  <c r="BG170" i="11"/>
  <c r="BH170" i="11"/>
  <c r="BI170" i="11"/>
  <c r="BJ170" i="11"/>
  <c r="BK170" i="11"/>
  <c r="BL170" i="11"/>
  <c r="BM170" i="11"/>
  <c r="BP170" i="11"/>
  <c r="AC171" i="11"/>
  <c r="AD171" i="11"/>
  <c r="AE171" i="11"/>
  <c r="AF171" i="11"/>
  <c r="AG171" i="11"/>
  <c r="AH171" i="11" s="1"/>
  <c r="AI171" i="11"/>
  <c r="AJ171" i="11"/>
  <c r="AK171" i="11"/>
  <c r="AL171" i="11"/>
  <c r="AM171" i="11"/>
  <c r="AN171" i="11"/>
  <c r="AO171" i="11"/>
  <c r="AP171" i="11"/>
  <c r="AQ171" i="11"/>
  <c r="AR171" i="11"/>
  <c r="AS171" i="11"/>
  <c r="AT171" i="11"/>
  <c r="AU171" i="11"/>
  <c r="BB171" i="11" s="1"/>
  <c r="AW171" i="11"/>
  <c r="AX171" i="11"/>
  <c r="BA171" i="11"/>
  <c r="BC171" i="11"/>
  <c r="BD171" i="11"/>
  <c r="BE171" i="11"/>
  <c r="BF171" i="11"/>
  <c r="BG171" i="11"/>
  <c r="BH171" i="11"/>
  <c r="BI171" i="11"/>
  <c r="BJ171" i="11"/>
  <c r="BK171" i="11"/>
  <c r="BL171" i="11"/>
  <c r="BM171" i="11"/>
  <c r="BP171" i="11"/>
  <c r="AC172" i="11"/>
  <c r="AD172" i="11"/>
  <c r="AE172" i="11"/>
  <c r="AF172" i="11"/>
  <c r="AG172" i="11"/>
  <c r="AH172" i="11" s="1"/>
  <c r="AI172" i="11"/>
  <c r="AJ172" i="11"/>
  <c r="AK172" i="11"/>
  <c r="AL172" i="11"/>
  <c r="AM172" i="11"/>
  <c r="AN172" i="11"/>
  <c r="AO172" i="11"/>
  <c r="AP172" i="11"/>
  <c r="AQ172" i="11"/>
  <c r="AR172" i="11"/>
  <c r="AS172" i="11"/>
  <c r="AT172" i="11"/>
  <c r="AU172" i="11"/>
  <c r="BB172" i="11" s="1"/>
  <c r="AW172" i="11"/>
  <c r="AX172" i="11"/>
  <c r="BA172" i="11"/>
  <c r="BC172" i="11"/>
  <c r="BD172" i="11"/>
  <c r="BE172" i="11"/>
  <c r="BF172" i="11"/>
  <c r="BG172" i="11"/>
  <c r="BH172" i="11"/>
  <c r="BI172" i="11"/>
  <c r="BJ172" i="11"/>
  <c r="BK172" i="11"/>
  <c r="BL172" i="11"/>
  <c r="BM172" i="11"/>
  <c r="BP172" i="11"/>
  <c r="AC173" i="11"/>
  <c r="AD173" i="11"/>
  <c r="AE173" i="11"/>
  <c r="AF173" i="11"/>
  <c r="AG173" i="11"/>
  <c r="AH173" i="11" s="1"/>
  <c r="AI173" i="11"/>
  <c r="AJ173" i="11"/>
  <c r="AK173" i="11"/>
  <c r="AL173" i="11"/>
  <c r="AM173" i="11"/>
  <c r="AN173" i="11"/>
  <c r="AO173" i="11"/>
  <c r="AP173" i="11"/>
  <c r="AQ173" i="11"/>
  <c r="AR173" i="11"/>
  <c r="AS173" i="11"/>
  <c r="AT173" i="11"/>
  <c r="AU173" i="11"/>
  <c r="AW173" i="11"/>
  <c r="AX173" i="11"/>
  <c r="BA173" i="11"/>
  <c r="BB173" i="11"/>
  <c r="BC173" i="11"/>
  <c r="BD173" i="11"/>
  <c r="BE173" i="11"/>
  <c r="BF173" i="11"/>
  <c r="BG173" i="11"/>
  <c r="BH173" i="11"/>
  <c r="BI173" i="11"/>
  <c r="BJ173" i="11"/>
  <c r="BK173" i="11"/>
  <c r="BL173" i="11"/>
  <c r="BM173" i="11"/>
  <c r="BP173" i="11"/>
  <c r="AC174" i="11"/>
  <c r="AD174" i="11"/>
  <c r="AE174" i="11"/>
  <c r="AF174" i="11"/>
  <c r="AG174" i="11"/>
  <c r="AH174" i="11" s="1"/>
  <c r="AI174" i="11"/>
  <c r="AJ174" i="11"/>
  <c r="AK174" i="11"/>
  <c r="AL174" i="11"/>
  <c r="AM174" i="11"/>
  <c r="AN174" i="11"/>
  <c r="AO174" i="11"/>
  <c r="AP174" i="11"/>
  <c r="AQ174" i="11"/>
  <c r="AR174" i="11"/>
  <c r="AS174" i="11"/>
  <c r="AT174" i="11"/>
  <c r="AU174" i="11"/>
  <c r="AW174" i="11"/>
  <c r="AX174" i="11"/>
  <c r="BA174" i="11"/>
  <c r="BC174" i="11"/>
  <c r="BD174" i="11"/>
  <c r="BE174" i="11"/>
  <c r="BF174" i="11"/>
  <c r="BG174" i="11"/>
  <c r="BH174" i="11"/>
  <c r="BI174" i="11"/>
  <c r="BJ174" i="11"/>
  <c r="BK174" i="11"/>
  <c r="BL174" i="11"/>
  <c r="BM174" i="11"/>
  <c r="BP174" i="11"/>
  <c r="AC175" i="11"/>
  <c r="AD175" i="11"/>
  <c r="AE175" i="11"/>
  <c r="AF175" i="11"/>
  <c r="AG175" i="11"/>
  <c r="AH175" i="11" s="1"/>
  <c r="AI175" i="11"/>
  <c r="AJ175" i="11"/>
  <c r="AK175" i="11"/>
  <c r="AL175" i="11"/>
  <c r="AM175" i="11"/>
  <c r="AN175" i="11"/>
  <c r="AO175" i="11"/>
  <c r="AP175" i="11"/>
  <c r="AQ175" i="11"/>
  <c r="AR175" i="11"/>
  <c r="AS175" i="11"/>
  <c r="AT175" i="11"/>
  <c r="AU175" i="11"/>
  <c r="BB175" i="11" s="1"/>
  <c r="AW175" i="11"/>
  <c r="AX175" i="11"/>
  <c r="BA175" i="11"/>
  <c r="BC175" i="11"/>
  <c r="BD175" i="11"/>
  <c r="BE175" i="11"/>
  <c r="BF175" i="11"/>
  <c r="BG175" i="11"/>
  <c r="BH175" i="11"/>
  <c r="BI175" i="11"/>
  <c r="BJ175" i="11"/>
  <c r="BK175" i="11"/>
  <c r="BL175" i="11"/>
  <c r="BM175" i="11"/>
  <c r="BP175" i="11"/>
  <c r="AC176" i="11"/>
  <c r="AD176" i="11"/>
  <c r="AE176" i="11"/>
  <c r="AF176" i="11"/>
  <c r="AG176" i="11"/>
  <c r="AH176" i="11" s="1"/>
  <c r="AI176" i="11"/>
  <c r="AJ176" i="11"/>
  <c r="AK176" i="11"/>
  <c r="AL176" i="11"/>
  <c r="AM176" i="11"/>
  <c r="AN176" i="11"/>
  <c r="AO176" i="11"/>
  <c r="AP176" i="11"/>
  <c r="AQ176" i="11"/>
  <c r="AR176" i="11"/>
  <c r="AS176" i="11"/>
  <c r="AT176" i="11"/>
  <c r="AU176" i="11"/>
  <c r="AV176" i="11" s="1"/>
  <c r="AW176" i="11"/>
  <c r="AX176" i="11"/>
  <c r="BA176" i="11"/>
  <c r="BC176" i="11"/>
  <c r="BD176" i="11"/>
  <c r="BE176" i="11"/>
  <c r="BF176" i="11"/>
  <c r="BG176" i="11"/>
  <c r="BH176" i="11"/>
  <c r="BI176" i="11"/>
  <c r="BJ176" i="11"/>
  <c r="BK176" i="11"/>
  <c r="BL176" i="11"/>
  <c r="BM176" i="11"/>
  <c r="BP176" i="11"/>
  <c r="AC177" i="11"/>
  <c r="AD177" i="11"/>
  <c r="AE177" i="11"/>
  <c r="AF177" i="11"/>
  <c r="AG177" i="11"/>
  <c r="AH177" i="11" s="1"/>
  <c r="AI177" i="11"/>
  <c r="AJ177" i="11"/>
  <c r="AK177" i="11"/>
  <c r="AL177" i="11"/>
  <c r="AM177" i="11"/>
  <c r="AN177" i="11"/>
  <c r="AO177" i="11"/>
  <c r="AP177" i="11"/>
  <c r="AQ177" i="11"/>
  <c r="AR177" i="11"/>
  <c r="AS177" i="11"/>
  <c r="AT177" i="11"/>
  <c r="AU177" i="11"/>
  <c r="BB177" i="11" s="1"/>
  <c r="AW177" i="11"/>
  <c r="AX177" i="11"/>
  <c r="BA177" i="11"/>
  <c r="BC177" i="11"/>
  <c r="BD177" i="11"/>
  <c r="BE177" i="11"/>
  <c r="BF177" i="11"/>
  <c r="BG177" i="11"/>
  <c r="BH177" i="11"/>
  <c r="BI177" i="11"/>
  <c r="BJ177" i="11"/>
  <c r="BK177" i="11"/>
  <c r="BL177" i="11"/>
  <c r="BM177" i="11"/>
  <c r="BP177" i="11"/>
  <c r="AC178" i="11"/>
  <c r="AD178" i="11"/>
  <c r="AE178" i="11"/>
  <c r="AF178" i="11"/>
  <c r="AG178" i="11"/>
  <c r="AH178" i="11" s="1"/>
  <c r="AI178" i="11"/>
  <c r="AJ178" i="11"/>
  <c r="AK178" i="11"/>
  <c r="AL178" i="11"/>
  <c r="AM178" i="11"/>
  <c r="AN178" i="11"/>
  <c r="AO178" i="11"/>
  <c r="AP178" i="11"/>
  <c r="AQ178" i="11"/>
  <c r="AR178" i="11"/>
  <c r="AS178" i="11"/>
  <c r="AT178" i="11"/>
  <c r="AU178" i="11"/>
  <c r="BB178" i="11" s="1"/>
  <c r="AW178" i="11"/>
  <c r="AX178" i="11"/>
  <c r="BA178" i="11"/>
  <c r="BC178" i="11"/>
  <c r="BD178" i="11"/>
  <c r="BE178" i="11"/>
  <c r="BF178" i="11"/>
  <c r="BG178" i="11"/>
  <c r="BH178" i="11"/>
  <c r="BI178" i="11"/>
  <c r="BJ178" i="11"/>
  <c r="BK178" i="11"/>
  <c r="BL178" i="11"/>
  <c r="BM178" i="11"/>
  <c r="BP178" i="11"/>
  <c r="AC179" i="11"/>
  <c r="AD179" i="11"/>
  <c r="AE179" i="11"/>
  <c r="AF179" i="11"/>
  <c r="AG179" i="11"/>
  <c r="AH179" i="11" s="1"/>
  <c r="AI179" i="11"/>
  <c r="AJ179" i="11"/>
  <c r="AK179" i="11"/>
  <c r="AL179" i="11"/>
  <c r="AM179" i="11"/>
  <c r="AN179" i="11"/>
  <c r="AO179" i="11"/>
  <c r="AP179" i="11"/>
  <c r="AQ179" i="11"/>
  <c r="AR179" i="11"/>
  <c r="AS179" i="11"/>
  <c r="AT179" i="11"/>
  <c r="AU179" i="11"/>
  <c r="BB179" i="11" s="1"/>
  <c r="AW179" i="11"/>
  <c r="AX179" i="11"/>
  <c r="BA179" i="11"/>
  <c r="BC179" i="11"/>
  <c r="BD179" i="11"/>
  <c r="BE179" i="11"/>
  <c r="BF179" i="11"/>
  <c r="BG179" i="11"/>
  <c r="BH179" i="11"/>
  <c r="BI179" i="11"/>
  <c r="BJ179" i="11"/>
  <c r="BK179" i="11"/>
  <c r="BL179" i="11"/>
  <c r="BM179" i="11"/>
  <c r="BP179" i="11"/>
  <c r="AC180" i="11"/>
  <c r="AD180" i="11"/>
  <c r="AE180" i="11"/>
  <c r="AF180" i="11"/>
  <c r="AG180" i="11"/>
  <c r="AH180" i="11" s="1"/>
  <c r="AI180" i="11"/>
  <c r="AJ180" i="11"/>
  <c r="AK180" i="11"/>
  <c r="AL180" i="11"/>
  <c r="AM180" i="11"/>
  <c r="AN180" i="11"/>
  <c r="AO180" i="11"/>
  <c r="AP180" i="11"/>
  <c r="AQ180" i="11"/>
  <c r="AR180" i="11"/>
  <c r="AS180" i="11"/>
  <c r="AT180" i="11"/>
  <c r="AU180" i="11"/>
  <c r="BB180" i="11" s="1"/>
  <c r="AW180" i="11"/>
  <c r="AX180" i="11"/>
  <c r="BA180" i="11"/>
  <c r="BC180" i="11"/>
  <c r="BD180" i="11"/>
  <c r="BE180" i="11"/>
  <c r="BF180" i="11"/>
  <c r="BG180" i="11"/>
  <c r="BH180" i="11"/>
  <c r="BI180" i="11"/>
  <c r="BJ180" i="11"/>
  <c r="BK180" i="11"/>
  <c r="BL180" i="11"/>
  <c r="BM180" i="11"/>
  <c r="BP180" i="11"/>
  <c r="AC181" i="11"/>
  <c r="AD181" i="11"/>
  <c r="AE181" i="11"/>
  <c r="AF181" i="11"/>
  <c r="AG181" i="11"/>
  <c r="AH181" i="11" s="1"/>
  <c r="AI181" i="11"/>
  <c r="AJ181" i="11"/>
  <c r="AK181" i="11"/>
  <c r="AL181" i="11"/>
  <c r="AM181" i="11"/>
  <c r="AN181" i="11"/>
  <c r="AO181" i="11"/>
  <c r="AP181" i="11"/>
  <c r="AQ181" i="11"/>
  <c r="AR181" i="11"/>
  <c r="AS181" i="11"/>
  <c r="AT181" i="11"/>
  <c r="AU181" i="11"/>
  <c r="AV181" i="11" s="1"/>
  <c r="AW181" i="11"/>
  <c r="AX181" i="11"/>
  <c r="BA181" i="11"/>
  <c r="BC181" i="11"/>
  <c r="BD181" i="11"/>
  <c r="BE181" i="11"/>
  <c r="BF181" i="11"/>
  <c r="BG181" i="11"/>
  <c r="BH181" i="11"/>
  <c r="BI181" i="11"/>
  <c r="BJ181" i="11"/>
  <c r="BK181" i="11"/>
  <c r="BL181" i="11"/>
  <c r="BM181" i="11"/>
  <c r="BP181" i="11"/>
  <c r="AC182" i="11"/>
  <c r="AD182" i="11"/>
  <c r="AE182" i="11"/>
  <c r="AF182" i="11"/>
  <c r="AG182" i="11"/>
  <c r="AH182" i="11" s="1"/>
  <c r="AI182" i="11"/>
  <c r="AJ182" i="11"/>
  <c r="AK182" i="11"/>
  <c r="AL182" i="11"/>
  <c r="AM182" i="11"/>
  <c r="AN182" i="11"/>
  <c r="AO182" i="11"/>
  <c r="AP182" i="11"/>
  <c r="AQ182" i="11"/>
  <c r="AR182" i="11"/>
  <c r="AS182" i="11"/>
  <c r="AT182" i="11"/>
  <c r="AU182" i="11"/>
  <c r="AV182" i="11" s="1"/>
  <c r="AW182" i="11"/>
  <c r="AX182" i="11"/>
  <c r="BA182" i="11"/>
  <c r="BC182" i="11"/>
  <c r="BD182" i="11"/>
  <c r="BE182" i="11"/>
  <c r="BF182" i="11"/>
  <c r="BG182" i="11"/>
  <c r="BH182" i="11"/>
  <c r="BI182" i="11"/>
  <c r="BJ182" i="11"/>
  <c r="BK182" i="11"/>
  <c r="BL182" i="11"/>
  <c r="BM182" i="11"/>
  <c r="BP182" i="11"/>
  <c r="AC183" i="11"/>
  <c r="AD183" i="11"/>
  <c r="AE183" i="11"/>
  <c r="AF183" i="11"/>
  <c r="AG183" i="11"/>
  <c r="AH183" i="11" s="1"/>
  <c r="AI183" i="11"/>
  <c r="AJ183" i="11"/>
  <c r="AK183" i="11"/>
  <c r="AL183" i="11"/>
  <c r="AM183" i="11"/>
  <c r="AN183" i="11"/>
  <c r="AO183" i="11"/>
  <c r="AP183" i="11"/>
  <c r="AQ183" i="11"/>
  <c r="AR183" i="11"/>
  <c r="AS183" i="11"/>
  <c r="AT183" i="11"/>
  <c r="AU183" i="11"/>
  <c r="AV183" i="11" s="1"/>
  <c r="AW183" i="11"/>
  <c r="AX183" i="11"/>
  <c r="BA183" i="11"/>
  <c r="BC183" i="11"/>
  <c r="BD183" i="11"/>
  <c r="BE183" i="11"/>
  <c r="BF183" i="11"/>
  <c r="BG183" i="11"/>
  <c r="BH183" i="11"/>
  <c r="BI183" i="11"/>
  <c r="BJ183" i="11"/>
  <c r="BK183" i="11"/>
  <c r="BL183" i="11"/>
  <c r="BM183" i="11"/>
  <c r="BP183" i="11"/>
  <c r="AC184" i="11"/>
  <c r="AD184" i="11"/>
  <c r="AE184" i="11"/>
  <c r="AF184" i="11"/>
  <c r="AG184" i="11"/>
  <c r="AH184" i="11" s="1"/>
  <c r="AI184" i="11"/>
  <c r="AJ184" i="11"/>
  <c r="AK184" i="11"/>
  <c r="AL184" i="11"/>
  <c r="AM184" i="11"/>
  <c r="AN184" i="11"/>
  <c r="AO184" i="11"/>
  <c r="AP184" i="11"/>
  <c r="AQ184" i="11"/>
  <c r="AR184" i="11"/>
  <c r="AS184" i="11"/>
  <c r="AT184" i="11"/>
  <c r="AU184" i="11"/>
  <c r="BB184" i="11" s="1"/>
  <c r="AW184" i="11"/>
  <c r="AX184" i="11"/>
  <c r="BA184" i="11"/>
  <c r="BC184" i="11"/>
  <c r="BD184" i="11"/>
  <c r="BE184" i="11"/>
  <c r="BF184" i="11"/>
  <c r="BG184" i="11"/>
  <c r="BH184" i="11"/>
  <c r="BI184" i="11"/>
  <c r="BJ184" i="11"/>
  <c r="BK184" i="11"/>
  <c r="BL184" i="11"/>
  <c r="BM184" i="11"/>
  <c r="BP184" i="11"/>
  <c r="AC185" i="11"/>
  <c r="AD185" i="11"/>
  <c r="AE185" i="11"/>
  <c r="AF185" i="11"/>
  <c r="AG185" i="11"/>
  <c r="AH185" i="11" s="1"/>
  <c r="AI185" i="11"/>
  <c r="AJ185" i="11"/>
  <c r="AK185" i="11"/>
  <c r="AL185" i="11"/>
  <c r="AM185" i="11"/>
  <c r="AN185" i="11"/>
  <c r="AO185" i="11"/>
  <c r="AP185" i="11"/>
  <c r="AQ185" i="11"/>
  <c r="AR185" i="11"/>
  <c r="AS185" i="11"/>
  <c r="AT185" i="11"/>
  <c r="AU185" i="11"/>
  <c r="BB185" i="11" s="1"/>
  <c r="AW185" i="11"/>
  <c r="AX185" i="11"/>
  <c r="BA185" i="11"/>
  <c r="BC185" i="11"/>
  <c r="BD185" i="11"/>
  <c r="BE185" i="11"/>
  <c r="BF185" i="11"/>
  <c r="BG185" i="11"/>
  <c r="BH185" i="11"/>
  <c r="BI185" i="11"/>
  <c r="BJ185" i="11"/>
  <c r="BK185" i="11"/>
  <c r="BL185" i="11"/>
  <c r="BM185" i="11"/>
  <c r="BP185" i="11"/>
  <c r="AC186" i="11"/>
  <c r="AD186" i="11"/>
  <c r="AE186" i="11"/>
  <c r="AF186" i="11"/>
  <c r="AG186" i="11"/>
  <c r="AH186" i="11" s="1"/>
  <c r="AI186" i="11"/>
  <c r="AJ186" i="11"/>
  <c r="AK186" i="11"/>
  <c r="AL186" i="11"/>
  <c r="AM186" i="11"/>
  <c r="AN186" i="11"/>
  <c r="AO186" i="11"/>
  <c r="AP186" i="11"/>
  <c r="AQ186" i="11"/>
  <c r="AR186" i="11"/>
  <c r="AS186" i="11"/>
  <c r="AT186" i="11"/>
  <c r="AU186" i="11"/>
  <c r="BB186" i="11" s="1"/>
  <c r="AW186" i="11"/>
  <c r="AX186" i="11"/>
  <c r="BA186" i="11"/>
  <c r="BC186" i="11"/>
  <c r="BD186" i="11"/>
  <c r="BE186" i="11"/>
  <c r="BF186" i="11"/>
  <c r="BG186" i="11"/>
  <c r="BH186" i="11"/>
  <c r="BI186" i="11"/>
  <c r="BJ186" i="11"/>
  <c r="BK186" i="11"/>
  <c r="BL186" i="11"/>
  <c r="BM186" i="11"/>
  <c r="BP186" i="11"/>
  <c r="AC187" i="11"/>
  <c r="AD187" i="11"/>
  <c r="AE187" i="11"/>
  <c r="AF187" i="11"/>
  <c r="AG187" i="11"/>
  <c r="AH187" i="11" s="1"/>
  <c r="AI187" i="11"/>
  <c r="AJ187" i="11"/>
  <c r="AK187" i="11"/>
  <c r="AL187" i="11"/>
  <c r="AM187" i="11"/>
  <c r="AN187" i="11"/>
  <c r="AO187" i="11"/>
  <c r="AP187" i="11"/>
  <c r="AQ187" i="11"/>
  <c r="AR187" i="11"/>
  <c r="AS187" i="11"/>
  <c r="AT187" i="11"/>
  <c r="AU187" i="11"/>
  <c r="BB187" i="11" s="1"/>
  <c r="AW187" i="11"/>
  <c r="AX187" i="11"/>
  <c r="BA187" i="11"/>
  <c r="BC187" i="11"/>
  <c r="BD187" i="11"/>
  <c r="BE187" i="11"/>
  <c r="BF187" i="11"/>
  <c r="BG187" i="11"/>
  <c r="BH187" i="11"/>
  <c r="BI187" i="11"/>
  <c r="BJ187" i="11"/>
  <c r="BK187" i="11"/>
  <c r="BL187" i="11"/>
  <c r="BM187" i="11"/>
  <c r="BP187" i="11"/>
  <c r="AC188" i="11"/>
  <c r="AD188" i="11"/>
  <c r="AE188" i="11"/>
  <c r="AF188" i="11"/>
  <c r="AG188" i="11"/>
  <c r="AH188" i="11" s="1"/>
  <c r="AI188" i="11"/>
  <c r="AJ188" i="11"/>
  <c r="AK188" i="11"/>
  <c r="AL188" i="11"/>
  <c r="AM188" i="11"/>
  <c r="AN188" i="11"/>
  <c r="AO188" i="11"/>
  <c r="AP188" i="11"/>
  <c r="AQ188" i="11"/>
  <c r="AR188" i="11"/>
  <c r="AS188" i="11"/>
  <c r="AT188" i="11"/>
  <c r="AU188" i="11"/>
  <c r="BB188" i="11" s="1"/>
  <c r="AW188" i="11"/>
  <c r="AX188" i="11"/>
  <c r="BA188" i="11"/>
  <c r="BC188" i="11"/>
  <c r="BD188" i="11"/>
  <c r="BE188" i="11"/>
  <c r="BF188" i="11"/>
  <c r="BG188" i="11"/>
  <c r="BH188" i="11"/>
  <c r="BI188" i="11"/>
  <c r="BJ188" i="11"/>
  <c r="BK188" i="11"/>
  <c r="BL188" i="11"/>
  <c r="BM188" i="11"/>
  <c r="BP188" i="11"/>
  <c r="AC189" i="11"/>
  <c r="AD189" i="11"/>
  <c r="AE189" i="11"/>
  <c r="AF189" i="11"/>
  <c r="AG189" i="11"/>
  <c r="AH189" i="11" s="1"/>
  <c r="AI189" i="11"/>
  <c r="AJ189" i="11"/>
  <c r="AK189" i="11"/>
  <c r="AL189" i="11"/>
  <c r="AM189" i="11"/>
  <c r="AN189" i="11"/>
  <c r="AO189" i="11"/>
  <c r="AP189" i="11"/>
  <c r="AQ189" i="11"/>
  <c r="AR189" i="11"/>
  <c r="AS189" i="11"/>
  <c r="AT189" i="11"/>
  <c r="AU189" i="11"/>
  <c r="AV189" i="11" s="1"/>
  <c r="AW189" i="11"/>
  <c r="AX189" i="11"/>
  <c r="BA189" i="11"/>
  <c r="BC189" i="11"/>
  <c r="BD189" i="11"/>
  <c r="BE189" i="11"/>
  <c r="BF189" i="11"/>
  <c r="BG189" i="11"/>
  <c r="BH189" i="11"/>
  <c r="BI189" i="11"/>
  <c r="BJ189" i="11"/>
  <c r="BK189" i="11"/>
  <c r="BL189" i="11"/>
  <c r="BM189" i="11"/>
  <c r="BP189" i="11"/>
  <c r="AC190" i="11"/>
  <c r="AD190" i="11"/>
  <c r="AE190" i="11"/>
  <c r="AF190" i="11"/>
  <c r="AG190" i="11"/>
  <c r="AH190" i="11" s="1"/>
  <c r="AI190" i="11"/>
  <c r="AJ190" i="11"/>
  <c r="AK190" i="11"/>
  <c r="AL190" i="11"/>
  <c r="AM190" i="11"/>
  <c r="AN190" i="11"/>
  <c r="AO190" i="11"/>
  <c r="AP190" i="11"/>
  <c r="AQ190" i="11"/>
  <c r="AR190" i="11"/>
  <c r="AS190" i="11"/>
  <c r="AT190" i="11"/>
  <c r="AU190" i="11"/>
  <c r="AV190" i="11" s="1"/>
  <c r="AW190" i="11"/>
  <c r="AX190" i="11"/>
  <c r="BA190" i="11"/>
  <c r="BC190" i="11"/>
  <c r="BD190" i="11"/>
  <c r="BE190" i="11"/>
  <c r="BF190" i="11"/>
  <c r="BG190" i="11"/>
  <c r="BH190" i="11"/>
  <c r="BI190" i="11"/>
  <c r="BJ190" i="11"/>
  <c r="BK190" i="11"/>
  <c r="BL190" i="11"/>
  <c r="BM190" i="11"/>
  <c r="BP190" i="11"/>
  <c r="AC191" i="11"/>
  <c r="AD191" i="11"/>
  <c r="AE191" i="11"/>
  <c r="AF191" i="11"/>
  <c r="AG191" i="11"/>
  <c r="AH191" i="11" s="1"/>
  <c r="AI191" i="11"/>
  <c r="AJ191" i="11"/>
  <c r="AK191" i="11"/>
  <c r="AL191" i="11"/>
  <c r="AM191" i="11"/>
  <c r="AN191" i="11"/>
  <c r="AO191" i="11"/>
  <c r="AP191" i="11"/>
  <c r="AQ191" i="11"/>
  <c r="AR191" i="11"/>
  <c r="AS191" i="11"/>
  <c r="AT191" i="11"/>
  <c r="AU191" i="11"/>
  <c r="AV191" i="11" s="1"/>
  <c r="AW191" i="11"/>
  <c r="AX191" i="11"/>
  <c r="BA191" i="11"/>
  <c r="BC191" i="11"/>
  <c r="BD191" i="11"/>
  <c r="BE191" i="11"/>
  <c r="BF191" i="11"/>
  <c r="BG191" i="11"/>
  <c r="BH191" i="11"/>
  <c r="BI191" i="11"/>
  <c r="BJ191" i="11"/>
  <c r="BK191" i="11"/>
  <c r="BL191" i="11"/>
  <c r="BM191" i="11"/>
  <c r="BP191" i="11"/>
  <c r="AC192" i="11"/>
  <c r="AD192" i="11"/>
  <c r="AE192" i="11"/>
  <c r="AF192" i="11"/>
  <c r="AG192" i="11"/>
  <c r="AH192" i="11" s="1"/>
  <c r="AI192" i="11"/>
  <c r="AJ192" i="11"/>
  <c r="AK192" i="11"/>
  <c r="AL192" i="11"/>
  <c r="AM192" i="11"/>
  <c r="AN192" i="11"/>
  <c r="AO192" i="11"/>
  <c r="AP192" i="11"/>
  <c r="AQ192" i="11"/>
  <c r="AR192" i="11"/>
  <c r="AS192" i="11"/>
  <c r="AT192" i="11"/>
  <c r="AU192" i="11"/>
  <c r="BB192" i="11" s="1"/>
  <c r="AW192" i="11"/>
  <c r="AX192" i="11"/>
  <c r="BA192" i="11"/>
  <c r="BC192" i="11"/>
  <c r="BD192" i="11"/>
  <c r="BE192" i="11"/>
  <c r="BF192" i="11"/>
  <c r="BG192" i="11"/>
  <c r="BH192" i="11"/>
  <c r="BI192" i="11"/>
  <c r="BJ192" i="11"/>
  <c r="BK192" i="11"/>
  <c r="BL192" i="11"/>
  <c r="BM192" i="11"/>
  <c r="BP192" i="11"/>
  <c r="AC193" i="11"/>
  <c r="AD193" i="11"/>
  <c r="AE193" i="11"/>
  <c r="AF193" i="11"/>
  <c r="AG193" i="11"/>
  <c r="AH193" i="11" s="1"/>
  <c r="AI193" i="11"/>
  <c r="AJ193" i="11"/>
  <c r="AK193" i="11"/>
  <c r="AL193" i="11"/>
  <c r="AM193" i="11"/>
  <c r="AN193" i="11"/>
  <c r="AO193" i="11"/>
  <c r="AP193" i="11"/>
  <c r="AQ193" i="11"/>
  <c r="AR193" i="11"/>
  <c r="AS193" i="11"/>
  <c r="AT193" i="11"/>
  <c r="AU193" i="11"/>
  <c r="BB193" i="11" s="1"/>
  <c r="AW193" i="11"/>
  <c r="AX193" i="11"/>
  <c r="AY193" i="11"/>
  <c r="BA193" i="11"/>
  <c r="BC193" i="11"/>
  <c r="BD193" i="11"/>
  <c r="BE193" i="11"/>
  <c r="BF193" i="11"/>
  <c r="BG193" i="11"/>
  <c r="BH193" i="11"/>
  <c r="BI193" i="11"/>
  <c r="BJ193" i="11"/>
  <c r="BK193" i="11"/>
  <c r="BL193" i="11"/>
  <c r="BM193" i="11"/>
  <c r="BP193" i="11"/>
  <c r="AC194" i="11"/>
  <c r="AD194" i="11"/>
  <c r="AE194" i="11"/>
  <c r="AF194" i="11"/>
  <c r="AG194" i="11"/>
  <c r="AH194" i="11" s="1"/>
  <c r="AI194" i="11"/>
  <c r="AJ194" i="11"/>
  <c r="AK194" i="11"/>
  <c r="AL194" i="11"/>
  <c r="AM194" i="11"/>
  <c r="AN194" i="11"/>
  <c r="AO194" i="11"/>
  <c r="AP194" i="11"/>
  <c r="AQ194" i="11"/>
  <c r="AR194" i="11"/>
  <c r="AS194" i="11"/>
  <c r="AT194" i="11"/>
  <c r="AU194" i="11"/>
  <c r="BB194" i="11" s="1"/>
  <c r="AW194" i="11"/>
  <c r="AX194" i="11"/>
  <c r="BA194" i="11"/>
  <c r="BC194" i="11"/>
  <c r="BD194" i="11"/>
  <c r="BE194" i="11"/>
  <c r="BF194" i="11"/>
  <c r="BG194" i="11"/>
  <c r="BH194" i="11"/>
  <c r="BI194" i="11"/>
  <c r="BJ194" i="11"/>
  <c r="BK194" i="11"/>
  <c r="BL194" i="11"/>
  <c r="BM194" i="11"/>
  <c r="BP194" i="11"/>
  <c r="AC195" i="11"/>
  <c r="AD195" i="11"/>
  <c r="AE195" i="11"/>
  <c r="AF195" i="11"/>
  <c r="AG195" i="11"/>
  <c r="AH195" i="11" s="1"/>
  <c r="AI195" i="11"/>
  <c r="AJ195" i="11"/>
  <c r="AK195" i="11"/>
  <c r="AL195" i="11"/>
  <c r="AM195" i="11"/>
  <c r="AN195" i="11"/>
  <c r="AO195" i="11"/>
  <c r="AP195" i="11"/>
  <c r="AQ195" i="11"/>
  <c r="AR195" i="11"/>
  <c r="AS195" i="11"/>
  <c r="AT195" i="11"/>
  <c r="AU195" i="11"/>
  <c r="BB195" i="11" s="1"/>
  <c r="AW195" i="11"/>
  <c r="AX195" i="11"/>
  <c r="BA195" i="11"/>
  <c r="BC195" i="11"/>
  <c r="BD195" i="11"/>
  <c r="BE195" i="11"/>
  <c r="BF195" i="11"/>
  <c r="BG195" i="11"/>
  <c r="BH195" i="11"/>
  <c r="BI195" i="11"/>
  <c r="BJ195" i="11"/>
  <c r="BK195" i="11"/>
  <c r="BL195" i="11"/>
  <c r="BM195" i="11"/>
  <c r="BP195" i="11"/>
  <c r="AC196" i="11"/>
  <c r="AD196" i="11"/>
  <c r="AE196" i="11"/>
  <c r="AF196" i="11"/>
  <c r="AG196" i="11"/>
  <c r="AH196" i="11" s="1"/>
  <c r="AI196" i="11"/>
  <c r="AJ196" i="11"/>
  <c r="AK196" i="11"/>
  <c r="AL196" i="11"/>
  <c r="AM196" i="11"/>
  <c r="AN196" i="11"/>
  <c r="AO196" i="11"/>
  <c r="AP196" i="11"/>
  <c r="AQ196" i="11"/>
  <c r="AR196" i="11"/>
  <c r="AS196" i="11"/>
  <c r="AT196" i="11"/>
  <c r="AU196" i="11"/>
  <c r="BB196" i="11" s="1"/>
  <c r="AW196" i="11"/>
  <c r="AX196" i="11"/>
  <c r="BA196" i="11"/>
  <c r="BC196" i="11"/>
  <c r="BD196" i="11"/>
  <c r="BE196" i="11"/>
  <c r="BF196" i="11"/>
  <c r="BG196" i="11"/>
  <c r="BH196" i="11"/>
  <c r="BI196" i="11"/>
  <c r="BJ196" i="11"/>
  <c r="BK196" i="11"/>
  <c r="BL196" i="11"/>
  <c r="BM196" i="11"/>
  <c r="BP196" i="11"/>
  <c r="AC197" i="11"/>
  <c r="AD197" i="11"/>
  <c r="AE197" i="11"/>
  <c r="AF197" i="11"/>
  <c r="AG197" i="11"/>
  <c r="AH197" i="11" s="1"/>
  <c r="AI197" i="11"/>
  <c r="AJ197" i="11"/>
  <c r="AK197" i="11"/>
  <c r="AL197" i="11"/>
  <c r="AM197" i="11"/>
  <c r="AN197" i="11"/>
  <c r="AO197" i="11"/>
  <c r="AP197" i="11"/>
  <c r="AQ197" i="11"/>
  <c r="AR197" i="11"/>
  <c r="AS197" i="11"/>
  <c r="AT197" i="11"/>
  <c r="AU197" i="11"/>
  <c r="AV197" i="11" s="1"/>
  <c r="AW197" i="11"/>
  <c r="AX197" i="11"/>
  <c r="BA197" i="11"/>
  <c r="BC197" i="11"/>
  <c r="BD197" i="11"/>
  <c r="BE197" i="11"/>
  <c r="BF197" i="11"/>
  <c r="BG197" i="11"/>
  <c r="BH197" i="11"/>
  <c r="BI197" i="11"/>
  <c r="BJ197" i="11"/>
  <c r="BK197" i="11"/>
  <c r="BL197" i="11"/>
  <c r="BM197" i="11"/>
  <c r="BP197" i="11"/>
  <c r="AC198" i="11"/>
  <c r="AD198" i="11"/>
  <c r="AE198" i="11"/>
  <c r="AF198" i="11"/>
  <c r="AG198" i="11"/>
  <c r="AH198" i="11" s="1"/>
  <c r="AI198" i="11"/>
  <c r="AJ198" i="11"/>
  <c r="AK198" i="11"/>
  <c r="AL198" i="11"/>
  <c r="AM198" i="11"/>
  <c r="AN198" i="11"/>
  <c r="AO198" i="11"/>
  <c r="AP198" i="11"/>
  <c r="AQ198" i="11"/>
  <c r="AR198" i="11"/>
  <c r="AS198" i="11"/>
  <c r="AT198" i="11"/>
  <c r="AU198" i="11"/>
  <c r="AV198" i="11" s="1"/>
  <c r="AW198" i="11"/>
  <c r="AX198" i="11"/>
  <c r="BA198" i="11"/>
  <c r="BC198" i="11"/>
  <c r="BD198" i="11"/>
  <c r="BE198" i="11"/>
  <c r="BF198" i="11"/>
  <c r="BG198" i="11"/>
  <c r="BH198" i="11"/>
  <c r="BI198" i="11"/>
  <c r="BJ198" i="11"/>
  <c r="BK198" i="11"/>
  <c r="BL198" i="11"/>
  <c r="BM198" i="11"/>
  <c r="BP198" i="11"/>
  <c r="AC199" i="11"/>
  <c r="AD199" i="11"/>
  <c r="AE199" i="11"/>
  <c r="AF199" i="11"/>
  <c r="AG199" i="11"/>
  <c r="AH199" i="11" s="1"/>
  <c r="AI199" i="11"/>
  <c r="AJ199" i="11"/>
  <c r="AK199" i="11"/>
  <c r="AL199" i="11"/>
  <c r="AM199" i="11"/>
  <c r="AN199" i="11"/>
  <c r="AO199" i="11"/>
  <c r="AP199" i="11"/>
  <c r="AQ199" i="11"/>
  <c r="AR199" i="11"/>
  <c r="AS199" i="11"/>
  <c r="AT199" i="11"/>
  <c r="AU199" i="11"/>
  <c r="BB199" i="11" s="1"/>
  <c r="AV199" i="11"/>
  <c r="AW199" i="11"/>
  <c r="AX199" i="11"/>
  <c r="AY199" i="11"/>
  <c r="AZ199" i="11"/>
  <c r="BA199" i="11"/>
  <c r="BC199" i="11"/>
  <c r="BD199" i="11"/>
  <c r="BE199" i="11"/>
  <c r="BF199" i="11"/>
  <c r="BG199" i="11"/>
  <c r="BH199" i="11"/>
  <c r="BI199" i="11"/>
  <c r="BJ199" i="11"/>
  <c r="BK199" i="11"/>
  <c r="BL199" i="11"/>
  <c r="BM199" i="11"/>
  <c r="BP199" i="11"/>
  <c r="AC200" i="11"/>
  <c r="AD200" i="11"/>
  <c r="AE200" i="11"/>
  <c r="AF200" i="11"/>
  <c r="AG200" i="11"/>
  <c r="AH200" i="11" s="1"/>
  <c r="AI200" i="11"/>
  <c r="AJ200" i="11"/>
  <c r="AK200" i="11"/>
  <c r="AL200" i="11"/>
  <c r="AM200" i="11"/>
  <c r="AN200" i="11"/>
  <c r="AO200" i="11"/>
  <c r="AP200" i="11"/>
  <c r="AQ200" i="11"/>
  <c r="AR200" i="11"/>
  <c r="AS200" i="11"/>
  <c r="AT200" i="11"/>
  <c r="AU200" i="11"/>
  <c r="AV200" i="11" s="1"/>
  <c r="AW200" i="11"/>
  <c r="AX200" i="11"/>
  <c r="BA200" i="11"/>
  <c r="BC200" i="11"/>
  <c r="BD200" i="11"/>
  <c r="BE200" i="11"/>
  <c r="BF200" i="11"/>
  <c r="BG200" i="11"/>
  <c r="BH200" i="11"/>
  <c r="BI200" i="11"/>
  <c r="BJ200" i="11"/>
  <c r="BK200" i="11"/>
  <c r="BL200" i="11"/>
  <c r="BM200" i="11"/>
  <c r="BP200" i="11"/>
  <c r="AC201" i="11"/>
  <c r="AD201" i="11"/>
  <c r="AE201" i="11"/>
  <c r="AF201" i="11"/>
  <c r="AG201" i="11"/>
  <c r="AH201" i="11" s="1"/>
  <c r="AI201" i="11"/>
  <c r="AJ201" i="11"/>
  <c r="AK201" i="11"/>
  <c r="AL201" i="11"/>
  <c r="AM201" i="11"/>
  <c r="AN201" i="11"/>
  <c r="AO201" i="11"/>
  <c r="AP201" i="11"/>
  <c r="AQ201" i="11"/>
  <c r="AR201" i="11"/>
  <c r="AS201" i="11"/>
  <c r="AT201" i="11"/>
  <c r="AU201" i="11"/>
  <c r="BB201" i="11" s="1"/>
  <c r="AW201" i="11"/>
  <c r="AX201" i="11"/>
  <c r="BA201" i="11"/>
  <c r="BC201" i="11"/>
  <c r="BD201" i="11"/>
  <c r="BE201" i="11"/>
  <c r="BF201" i="11"/>
  <c r="BG201" i="11"/>
  <c r="BH201" i="11"/>
  <c r="BI201" i="11"/>
  <c r="BJ201" i="11"/>
  <c r="BK201" i="11"/>
  <c r="BL201" i="11"/>
  <c r="BM201" i="11"/>
  <c r="BP201" i="11"/>
  <c r="AC202" i="11"/>
  <c r="AD202" i="11"/>
  <c r="AE202" i="11"/>
  <c r="AF202" i="11"/>
  <c r="AG202" i="11"/>
  <c r="AH202" i="11" s="1"/>
  <c r="AI202" i="11"/>
  <c r="AJ202" i="11"/>
  <c r="AK202" i="11"/>
  <c r="AL202" i="11"/>
  <c r="AM202" i="11"/>
  <c r="AN202" i="11"/>
  <c r="AO202" i="11"/>
  <c r="AP202" i="11"/>
  <c r="AQ202" i="11"/>
  <c r="AR202" i="11"/>
  <c r="AS202" i="11"/>
  <c r="AT202" i="11"/>
  <c r="AU202" i="11"/>
  <c r="BB202" i="11" s="1"/>
  <c r="AW202" i="11"/>
  <c r="AX202" i="11"/>
  <c r="AY202" i="11"/>
  <c r="BA202" i="11"/>
  <c r="BC202" i="11"/>
  <c r="BD202" i="11"/>
  <c r="BE202" i="11"/>
  <c r="BF202" i="11"/>
  <c r="BG202" i="11"/>
  <c r="BH202" i="11"/>
  <c r="BI202" i="11"/>
  <c r="BJ202" i="11"/>
  <c r="BK202" i="11"/>
  <c r="BL202" i="11"/>
  <c r="BM202" i="11"/>
  <c r="BP202" i="11"/>
  <c r="AC203" i="11"/>
  <c r="AD203" i="11"/>
  <c r="AE203" i="11"/>
  <c r="AF203" i="11"/>
  <c r="AG203" i="11"/>
  <c r="AH203" i="11" s="1"/>
  <c r="AI203" i="11"/>
  <c r="AJ203" i="11"/>
  <c r="AK203" i="11"/>
  <c r="AL203" i="11"/>
  <c r="AM203" i="11"/>
  <c r="AN203" i="11"/>
  <c r="AO203" i="11"/>
  <c r="AP203" i="11"/>
  <c r="AQ203" i="11"/>
  <c r="AR203" i="11"/>
  <c r="AS203" i="11"/>
  <c r="AT203" i="11"/>
  <c r="AU203" i="11"/>
  <c r="BB203" i="11" s="1"/>
  <c r="AW203" i="11"/>
  <c r="AX203" i="11"/>
  <c r="BA203" i="11"/>
  <c r="BC203" i="11"/>
  <c r="BD203" i="11"/>
  <c r="BE203" i="11"/>
  <c r="BF203" i="11"/>
  <c r="BG203" i="11"/>
  <c r="BH203" i="11"/>
  <c r="BI203" i="11"/>
  <c r="BJ203" i="11"/>
  <c r="BK203" i="11"/>
  <c r="BL203" i="11"/>
  <c r="BM203" i="11"/>
  <c r="BP203" i="11"/>
  <c r="AC204" i="11"/>
  <c r="AD204" i="11"/>
  <c r="AE204" i="11"/>
  <c r="AF204" i="11"/>
  <c r="AG204" i="11"/>
  <c r="AH204" i="11" s="1"/>
  <c r="AI204" i="11"/>
  <c r="AJ204" i="11"/>
  <c r="AK204" i="11"/>
  <c r="AL204" i="11"/>
  <c r="AM204" i="11"/>
  <c r="AN204" i="11"/>
  <c r="AO204" i="11"/>
  <c r="AP204" i="11"/>
  <c r="AQ204" i="11"/>
  <c r="AR204" i="11"/>
  <c r="AS204" i="11"/>
  <c r="AT204" i="11"/>
  <c r="AU204" i="11"/>
  <c r="BB204" i="11" s="1"/>
  <c r="AW204" i="11"/>
  <c r="AX204" i="11"/>
  <c r="BA204" i="11"/>
  <c r="BC204" i="11"/>
  <c r="BD204" i="11"/>
  <c r="BE204" i="11"/>
  <c r="BF204" i="11"/>
  <c r="BG204" i="11"/>
  <c r="BH204" i="11"/>
  <c r="BI204" i="11"/>
  <c r="BJ204" i="11"/>
  <c r="BK204" i="11"/>
  <c r="BL204" i="11"/>
  <c r="BM204" i="11"/>
  <c r="BP204" i="11"/>
  <c r="AC205" i="11"/>
  <c r="AD205" i="11"/>
  <c r="AE205" i="11"/>
  <c r="AF205" i="11"/>
  <c r="AG205" i="11"/>
  <c r="AH205" i="11" s="1"/>
  <c r="AI205" i="11"/>
  <c r="AJ205" i="11"/>
  <c r="AK205" i="11"/>
  <c r="AL205" i="11"/>
  <c r="AM205" i="11"/>
  <c r="AN205" i="11"/>
  <c r="AO205" i="11"/>
  <c r="AP205" i="11"/>
  <c r="AQ205" i="11"/>
  <c r="AR205" i="11"/>
  <c r="AS205" i="11"/>
  <c r="AT205" i="11"/>
  <c r="AU205" i="11"/>
  <c r="AV205" i="11" s="1"/>
  <c r="AW205" i="11"/>
  <c r="AX205" i="11"/>
  <c r="BA205" i="11"/>
  <c r="BC205" i="11"/>
  <c r="BD205" i="11"/>
  <c r="BE205" i="11"/>
  <c r="BF205" i="11"/>
  <c r="BG205" i="11"/>
  <c r="BH205" i="11"/>
  <c r="BI205" i="11"/>
  <c r="BJ205" i="11"/>
  <c r="BK205" i="11"/>
  <c r="BL205" i="11"/>
  <c r="BM205" i="11"/>
  <c r="BP205" i="11"/>
  <c r="AC206" i="11"/>
  <c r="AD206" i="11"/>
  <c r="AE206" i="11"/>
  <c r="AF206" i="11"/>
  <c r="AG206" i="11"/>
  <c r="AH206" i="11" s="1"/>
  <c r="AI206" i="11"/>
  <c r="AJ206" i="11"/>
  <c r="AK206" i="11"/>
  <c r="AL206" i="11"/>
  <c r="AM206" i="11"/>
  <c r="AN206" i="11"/>
  <c r="AO206" i="11"/>
  <c r="AP206" i="11"/>
  <c r="AQ206" i="11"/>
  <c r="AR206" i="11"/>
  <c r="AS206" i="11"/>
  <c r="AT206" i="11"/>
  <c r="AU206" i="11"/>
  <c r="AV206" i="11" s="1"/>
  <c r="AW206" i="11"/>
  <c r="AX206" i="11"/>
  <c r="BA206" i="11"/>
  <c r="BC206" i="11"/>
  <c r="BD206" i="11"/>
  <c r="BE206" i="11"/>
  <c r="BF206" i="11"/>
  <c r="BG206" i="11"/>
  <c r="BH206" i="11"/>
  <c r="BI206" i="11"/>
  <c r="BJ206" i="11"/>
  <c r="BK206" i="11"/>
  <c r="BL206" i="11"/>
  <c r="BM206" i="11"/>
  <c r="BP206" i="11"/>
  <c r="AC207" i="11"/>
  <c r="AD207" i="11"/>
  <c r="AE207" i="11"/>
  <c r="AF207" i="11"/>
  <c r="AG207" i="11"/>
  <c r="AH207" i="11" s="1"/>
  <c r="AI207" i="11"/>
  <c r="AJ207" i="11"/>
  <c r="AK207" i="11"/>
  <c r="AL207" i="11"/>
  <c r="AM207" i="11"/>
  <c r="AN207" i="11"/>
  <c r="AO207" i="11"/>
  <c r="AP207" i="11"/>
  <c r="AQ207" i="11"/>
  <c r="AR207" i="11"/>
  <c r="AS207" i="11"/>
  <c r="AT207" i="11"/>
  <c r="AU207" i="11"/>
  <c r="BB207" i="11" s="1"/>
  <c r="AW207" i="11"/>
  <c r="AX207" i="11"/>
  <c r="BA207" i="11"/>
  <c r="BC207" i="11"/>
  <c r="BD207" i="11"/>
  <c r="BE207" i="11"/>
  <c r="BF207" i="11"/>
  <c r="BG207" i="11"/>
  <c r="BH207" i="11"/>
  <c r="BI207" i="11"/>
  <c r="BJ207" i="11"/>
  <c r="BK207" i="11"/>
  <c r="BL207" i="11"/>
  <c r="BM207" i="11"/>
  <c r="BP207" i="11"/>
  <c r="AC208" i="11"/>
  <c r="AD208" i="11"/>
  <c r="AE208" i="11"/>
  <c r="AF208" i="11"/>
  <c r="AG208" i="11"/>
  <c r="AH208" i="11" s="1"/>
  <c r="AI208" i="11"/>
  <c r="AJ208" i="11"/>
  <c r="AK208" i="11"/>
  <c r="AL208" i="11"/>
  <c r="AM208" i="11"/>
  <c r="AN208" i="11"/>
  <c r="AO208" i="11"/>
  <c r="AP208" i="11"/>
  <c r="AQ208" i="11"/>
  <c r="AR208" i="11"/>
  <c r="AS208" i="11"/>
  <c r="AT208" i="11"/>
  <c r="AU208" i="11"/>
  <c r="BB208" i="11" s="1"/>
  <c r="AW208" i="11"/>
  <c r="AX208" i="11"/>
  <c r="BA208" i="11"/>
  <c r="BC208" i="11"/>
  <c r="BD208" i="11"/>
  <c r="BE208" i="11"/>
  <c r="BF208" i="11"/>
  <c r="BG208" i="11"/>
  <c r="BH208" i="11"/>
  <c r="BI208" i="11"/>
  <c r="BJ208" i="11"/>
  <c r="BK208" i="11"/>
  <c r="BL208" i="11"/>
  <c r="BM208" i="11"/>
  <c r="BP208" i="11"/>
  <c r="AC209" i="11"/>
  <c r="AD209" i="11"/>
  <c r="AE209" i="11"/>
  <c r="AF209" i="11"/>
  <c r="AG209" i="11"/>
  <c r="AH209" i="11" s="1"/>
  <c r="AI209" i="11"/>
  <c r="AJ209" i="11"/>
  <c r="AK209" i="11"/>
  <c r="AL209" i="11"/>
  <c r="AM209" i="11"/>
  <c r="AN209" i="11"/>
  <c r="AO209" i="11"/>
  <c r="AP209" i="11"/>
  <c r="AQ209" i="11"/>
  <c r="AR209" i="11"/>
  <c r="AS209" i="11"/>
  <c r="AT209" i="11"/>
  <c r="AU209" i="11"/>
  <c r="AV209" i="11" s="1"/>
  <c r="AW209" i="11"/>
  <c r="AX209" i="11"/>
  <c r="BA209" i="11"/>
  <c r="BC209" i="11"/>
  <c r="BD209" i="11"/>
  <c r="BE209" i="11"/>
  <c r="BF209" i="11"/>
  <c r="BG209" i="11"/>
  <c r="BH209" i="11"/>
  <c r="BI209" i="11"/>
  <c r="BJ209" i="11"/>
  <c r="BK209" i="11"/>
  <c r="BL209" i="11"/>
  <c r="BM209" i="11"/>
  <c r="BP209" i="11"/>
  <c r="AC210" i="11"/>
  <c r="AD210" i="11"/>
  <c r="AE210" i="11"/>
  <c r="AF210" i="11"/>
  <c r="AG210" i="11"/>
  <c r="AH210" i="11" s="1"/>
  <c r="AI210" i="11"/>
  <c r="AJ210" i="11"/>
  <c r="AK210" i="11"/>
  <c r="AL210" i="11"/>
  <c r="AM210" i="11"/>
  <c r="AN210" i="11"/>
  <c r="AO210" i="11"/>
  <c r="AP210" i="11"/>
  <c r="AQ210" i="11"/>
  <c r="AR210" i="11"/>
  <c r="AS210" i="11"/>
  <c r="AT210" i="11"/>
  <c r="AU210" i="11"/>
  <c r="AV210" i="11" s="1"/>
  <c r="AW210" i="11"/>
  <c r="AX210" i="11"/>
  <c r="BA210" i="11"/>
  <c r="BC210" i="11"/>
  <c r="BD210" i="11"/>
  <c r="BE210" i="11"/>
  <c r="BF210" i="11"/>
  <c r="BG210" i="11"/>
  <c r="BH210" i="11"/>
  <c r="BI210" i="11"/>
  <c r="BJ210" i="11"/>
  <c r="BK210" i="11"/>
  <c r="BL210" i="11"/>
  <c r="BM210" i="11"/>
  <c r="BP210" i="11"/>
  <c r="AC211" i="11"/>
  <c r="AD211" i="11"/>
  <c r="AE211" i="11"/>
  <c r="AF211" i="11"/>
  <c r="AG211" i="11"/>
  <c r="AH211" i="11" s="1"/>
  <c r="AI211" i="11"/>
  <c r="AJ211" i="11"/>
  <c r="AK211" i="11"/>
  <c r="AL211" i="11"/>
  <c r="AM211" i="11"/>
  <c r="AN211" i="11"/>
  <c r="AO211" i="11"/>
  <c r="AP211" i="11"/>
  <c r="AQ211" i="11"/>
  <c r="AR211" i="11"/>
  <c r="AS211" i="11"/>
  <c r="AT211" i="11"/>
  <c r="AU211" i="11"/>
  <c r="AV211" i="11" s="1"/>
  <c r="AW211" i="11"/>
  <c r="AX211" i="11"/>
  <c r="BA211" i="11"/>
  <c r="BC211" i="11"/>
  <c r="BD211" i="11"/>
  <c r="BE211" i="11"/>
  <c r="BF211" i="11"/>
  <c r="BG211" i="11"/>
  <c r="BH211" i="11"/>
  <c r="BI211" i="11"/>
  <c r="BJ211" i="11"/>
  <c r="BK211" i="11"/>
  <c r="BL211" i="11"/>
  <c r="BM211" i="11"/>
  <c r="BP211" i="11"/>
  <c r="AC212" i="11"/>
  <c r="AD212" i="11"/>
  <c r="AE212" i="11"/>
  <c r="AF212" i="11"/>
  <c r="AG212" i="11"/>
  <c r="AH212" i="11" s="1"/>
  <c r="AI212" i="11"/>
  <c r="AJ212" i="11"/>
  <c r="AK212" i="11"/>
  <c r="AL212" i="11"/>
  <c r="AM212" i="11"/>
  <c r="AN212" i="11"/>
  <c r="AO212" i="11"/>
  <c r="AP212" i="11"/>
  <c r="AQ212" i="11"/>
  <c r="AR212" i="11"/>
  <c r="AS212" i="11"/>
  <c r="AT212" i="11"/>
  <c r="AU212" i="11"/>
  <c r="AV212" i="11" s="1"/>
  <c r="AW212" i="11"/>
  <c r="AX212" i="11"/>
  <c r="BA212" i="11"/>
  <c r="BC212" i="11"/>
  <c r="BD212" i="11"/>
  <c r="BE212" i="11"/>
  <c r="BF212" i="11"/>
  <c r="BG212" i="11"/>
  <c r="BH212" i="11"/>
  <c r="BI212" i="11"/>
  <c r="BJ212" i="11"/>
  <c r="BK212" i="11"/>
  <c r="BL212" i="11"/>
  <c r="BM212" i="11"/>
  <c r="BP212" i="11"/>
  <c r="AC213" i="11"/>
  <c r="AD213" i="11"/>
  <c r="AE213" i="11"/>
  <c r="AF213" i="11"/>
  <c r="AG213" i="11"/>
  <c r="AH213" i="11" s="1"/>
  <c r="AI213" i="11"/>
  <c r="AJ213" i="11"/>
  <c r="AK213" i="11"/>
  <c r="AL213" i="11"/>
  <c r="AM213" i="11"/>
  <c r="AN213" i="11"/>
  <c r="AO213" i="11"/>
  <c r="AP213" i="11"/>
  <c r="AQ213" i="11"/>
  <c r="AR213" i="11"/>
  <c r="AS213" i="11"/>
  <c r="AT213" i="11"/>
  <c r="AU213" i="11"/>
  <c r="AV213" i="11" s="1"/>
  <c r="AW213" i="11"/>
  <c r="AX213" i="11"/>
  <c r="BA213" i="11"/>
  <c r="BC213" i="11"/>
  <c r="BD213" i="11"/>
  <c r="BE213" i="11"/>
  <c r="BF213" i="11"/>
  <c r="BG213" i="11"/>
  <c r="BH213" i="11"/>
  <c r="BI213" i="11"/>
  <c r="BJ213" i="11"/>
  <c r="BK213" i="11"/>
  <c r="BL213" i="11"/>
  <c r="BM213" i="11"/>
  <c r="BP213" i="11"/>
  <c r="AC214" i="11"/>
  <c r="AD214" i="11"/>
  <c r="AE214" i="11"/>
  <c r="AF214" i="11"/>
  <c r="AG214" i="11"/>
  <c r="AH214" i="11" s="1"/>
  <c r="AI214" i="11"/>
  <c r="AJ214" i="11"/>
  <c r="AK214" i="11"/>
  <c r="AL214" i="11"/>
  <c r="AM214" i="11"/>
  <c r="AN214" i="11"/>
  <c r="AO214" i="11"/>
  <c r="AP214" i="11"/>
  <c r="AQ214" i="11"/>
  <c r="AR214" i="11"/>
  <c r="AS214" i="11"/>
  <c r="AT214" i="11"/>
  <c r="AU214" i="11"/>
  <c r="AV214" i="11" s="1"/>
  <c r="AW214" i="11"/>
  <c r="AX214" i="11"/>
  <c r="BA214" i="11"/>
  <c r="BC214" i="11"/>
  <c r="BD214" i="11"/>
  <c r="BE214" i="11"/>
  <c r="BF214" i="11"/>
  <c r="BG214" i="11"/>
  <c r="BH214" i="11"/>
  <c r="BI214" i="11"/>
  <c r="BJ214" i="11"/>
  <c r="BK214" i="11"/>
  <c r="BL214" i="11"/>
  <c r="BM214" i="11"/>
  <c r="BP214" i="11"/>
  <c r="AC215" i="11"/>
  <c r="AD215" i="11"/>
  <c r="AE215" i="11"/>
  <c r="AF215" i="11"/>
  <c r="AG215" i="11"/>
  <c r="AH215" i="11" s="1"/>
  <c r="AI215" i="11"/>
  <c r="AJ215" i="11"/>
  <c r="AK215" i="11"/>
  <c r="AL215" i="11"/>
  <c r="AM215" i="11"/>
  <c r="AN215" i="11"/>
  <c r="AO215" i="11"/>
  <c r="AP215" i="11"/>
  <c r="AQ215" i="11"/>
  <c r="AR215" i="11"/>
  <c r="AS215" i="11"/>
  <c r="AT215" i="11"/>
  <c r="AU215" i="11"/>
  <c r="AV215" i="11" s="1"/>
  <c r="AW215" i="11"/>
  <c r="AX215" i="11"/>
  <c r="BA215" i="11"/>
  <c r="BC215" i="11"/>
  <c r="BD215" i="11"/>
  <c r="BE215" i="11"/>
  <c r="BF215" i="11"/>
  <c r="BG215" i="11"/>
  <c r="BH215" i="11"/>
  <c r="BI215" i="11"/>
  <c r="BJ215" i="11"/>
  <c r="BK215" i="11"/>
  <c r="BL215" i="11"/>
  <c r="BM215" i="11"/>
  <c r="BP215" i="11"/>
  <c r="AY129" i="11" l="1"/>
  <c r="AZ195" i="11"/>
  <c r="AY207" i="11"/>
  <c r="AY204" i="11"/>
  <c r="AY158" i="11"/>
  <c r="AY196" i="11"/>
  <c r="AY194" i="11"/>
  <c r="AY192" i="11"/>
  <c r="AY138" i="11"/>
  <c r="AY180" i="11"/>
  <c r="AY178" i="11"/>
  <c r="AZ121" i="11"/>
  <c r="AY203" i="11"/>
  <c r="AY179" i="11"/>
  <c r="AY177" i="11"/>
  <c r="AY171" i="11"/>
  <c r="AY122" i="11"/>
  <c r="AY205" i="11"/>
  <c r="AZ204" i="11"/>
  <c r="AV204" i="11"/>
  <c r="AZ203" i="11"/>
  <c r="AV203" i="11"/>
  <c r="AZ202" i="11"/>
  <c r="AV202" i="11"/>
  <c r="AY186" i="11"/>
  <c r="AY175" i="11"/>
  <c r="AY172" i="11"/>
  <c r="AY167" i="11"/>
  <c r="AY159" i="11"/>
  <c r="AZ207" i="11"/>
  <c r="AV207" i="11"/>
  <c r="AZ200" i="11"/>
  <c r="AY183" i="11"/>
  <c r="AZ180" i="11"/>
  <c r="AV180" i="11"/>
  <c r="AZ179" i="11"/>
  <c r="AV179" i="11"/>
  <c r="AZ178" i="11"/>
  <c r="AV178" i="11"/>
  <c r="AZ177" i="11"/>
  <c r="AV177" i="11"/>
  <c r="AY146" i="11"/>
  <c r="AY125" i="11"/>
  <c r="AY120" i="11"/>
  <c r="CA116" i="11"/>
  <c r="AY208" i="11"/>
  <c r="AV195" i="11"/>
  <c r="AZ194" i="11"/>
  <c r="AV194" i="11"/>
  <c r="AZ193" i="11"/>
  <c r="AV193" i="11"/>
  <c r="AZ192" i="11"/>
  <c r="AV192" i="11"/>
  <c r="AY184" i="11"/>
  <c r="AZ172" i="11"/>
  <c r="AV172" i="11"/>
  <c r="AZ171" i="11"/>
  <c r="AV171" i="11"/>
  <c r="AY170" i="11"/>
  <c r="AY116" i="11"/>
  <c r="AV116" i="11"/>
  <c r="AY201" i="11"/>
  <c r="AY191" i="11"/>
  <c r="AY188" i="11"/>
  <c r="BB183" i="11"/>
  <c r="AY176" i="11"/>
  <c r="AY156" i="11"/>
  <c r="AY133" i="11"/>
  <c r="AY185" i="11"/>
  <c r="AY169" i="11"/>
  <c r="AY162" i="11"/>
  <c r="AY160" i="11"/>
  <c r="AZ183" i="11"/>
  <c r="CF215" i="11"/>
  <c r="CC215" i="11"/>
  <c r="CD215" i="11"/>
  <c r="CE215" i="11"/>
  <c r="BX215" i="11"/>
  <c r="BU215" i="11"/>
  <c r="BV215" i="11"/>
  <c r="BW215" i="11"/>
  <c r="CB213" i="11"/>
  <c r="BY213" i="11"/>
  <c r="BZ213" i="11"/>
  <c r="CA213" i="11"/>
  <c r="BT213" i="11"/>
  <c r="BQ213" i="11"/>
  <c r="BR213" i="11"/>
  <c r="BS213" i="11"/>
  <c r="CF211" i="11"/>
  <c r="CC211" i="11"/>
  <c r="CD211" i="11"/>
  <c r="CE211" i="11"/>
  <c r="BX211" i="11"/>
  <c r="BU211" i="11"/>
  <c r="BV211" i="11"/>
  <c r="BW211" i="11"/>
  <c r="CB209" i="11"/>
  <c r="BY209" i="11"/>
  <c r="BZ209" i="11"/>
  <c r="CA209" i="11"/>
  <c r="BT209" i="11"/>
  <c r="BQ209" i="11"/>
  <c r="BR209" i="11"/>
  <c r="BS209" i="11"/>
  <c r="CF205" i="11"/>
  <c r="CC205" i="11"/>
  <c r="CD205" i="11"/>
  <c r="CE205" i="11"/>
  <c r="BX205" i="11"/>
  <c r="BU205" i="11"/>
  <c r="BV205" i="11"/>
  <c r="BW205" i="11"/>
  <c r="CB204" i="11"/>
  <c r="BY204" i="11"/>
  <c r="BZ204" i="11"/>
  <c r="CA204" i="11"/>
  <c r="BT204" i="11"/>
  <c r="BQ204" i="11"/>
  <c r="BR204" i="11"/>
  <c r="BS204" i="11"/>
  <c r="CB203" i="11"/>
  <c r="BY203" i="11"/>
  <c r="BZ203" i="11"/>
  <c r="CA203" i="11"/>
  <c r="BT203" i="11"/>
  <c r="BQ203" i="11"/>
  <c r="BR203" i="11"/>
  <c r="BS203" i="11"/>
  <c r="CA202" i="11"/>
  <c r="CB202" i="11"/>
  <c r="BY202" i="11"/>
  <c r="BZ202" i="11"/>
  <c r="BS202" i="11"/>
  <c r="BT202" i="11"/>
  <c r="BQ202" i="11"/>
  <c r="BR202" i="11"/>
  <c r="CA201" i="11"/>
  <c r="CB201" i="11"/>
  <c r="BY201" i="11"/>
  <c r="BZ201" i="11"/>
  <c r="BS201" i="11"/>
  <c r="BT201" i="11"/>
  <c r="BQ201" i="11"/>
  <c r="BR201" i="11"/>
  <c r="CE200" i="11"/>
  <c r="CF200" i="11"/>
  <c r="CC200" i="11"/>
  <c r="CD200" i="11"/>
  <c r="BW200" i="11"/>
  <c r="BX200" i="11"/>
  <c r="BU200" i="11"/>
  <c r="BV200" i="11"/>
  <c r="CA199" i="11"/>
  <c r="CB199" i="11"/>
  <c r="BY199" i="11"/>
  <c r="BZ199" i="11"/>
  <c r="BS199" i="11"/>
  <c r="BT199" i="11"/>
  <c r="BQ199" i="11"/>
  <c r="BR199" i="11"/>
  <c r="CE197" i="11"/>
  <c r="CF197" i="11"/>
  <c r="CC197" i="11"/>
  <c r="CD197" i="11"/>
  <c r="BW197" i="11"/>
  <c r="BX197" i="11"/>
  <c r="BU197" i="11"/>
  <c r="BV197" i="11"/>
  <c r="CE194" i="11"/>
  <c r="CF194" i="11"/>
  <c r="CC194" i="11"/>
  <c r="CD194" i="11"/>
  <c r="BW194" i="11"/>
  <c r="BX194" i="11"/>
  <c r="BU194" i="11"/>
  <c r="BV194" i="11"/>
  <c r="CE193" i="11"/>
  <c r="CF193" i="11"/>
  <c r="CC193" i="11"/>
  <c r="CD193" i="11"/>
  <c r="BW193" i="11"/>
  <c r="BX193" i="11"/>
  <c r="BU193" i="11"/>
  <c r="BV193" i="11"/>
  <c r="CE192" i="11"/>
  <c r="CF192" i="11"/>
  <c r="CC192" i="11"/>
  <c r="CD192" i="11"/>
  <c r="BW192" i="11"/>
  <c r="BX192" i="11"/>
  <c r="BU192" i="11"/>
  <c r="BV192" i="11"/>
  <c r="CE191" i="11"/>
  <c r="CF191" i="11"/>
  <c r="CC191" i="11"/>
  <c r="CD191" i="11"/>
  <c r="BW191" i="11"/>
  <c r="BX191" i="11"/>
  <c r="BU191" i="11"/>
  <c r="BV191" i="11"/>
  <c r="CA189" i="11"/>
  <c r="CB189" i="11"/>
  <c r="BY189" i="11"/>
  <c r="BZ189" i="11"/>
  <c r="BS189" i="11"/>
  <c r="BT189" i="11"/>
  <c r="BQ189" i="11"/>
  <c r="BR189" i="11"/>
  <c r="CA182" i="11"/>
  <c r="CB182" i="11"/>
  <c r="BY182" i="11"/>
  <c r="BZ182" i="11"/>
  <c r="BS182" i="11"/>
  <c r="BT182" i="11"/>
  <c r="BQ182" i="11"/>
  <c r="BR182" i="11"/>
  <c r="CE180" i="11"/>
  <c r="CF180" i="11"/>
  <c r="CC180" i="11"/>
  <c r="CD180" i="11"/>
  <c r="BW180" i="11"/>
  <c r="BX180" i="11"/>
  <c r="BU180" i="11"/>
  <c r="BV180" i="11"/>
  <c r="CE179" i="11"/>
  <c r="CF179" i="11"/>
  <c r="CC179" i="11"/>
  <c r="CD179" i="11"/>
  <c r="BW179" i="11"/>
  <c r="BX179" i="11"/>
  <c r="BU179" i="11"/>
  <c r="BV179" i="11"/>
  <c r="CE178" i="11"/>
  <c r="CF178" i="11"/>
  <c r="CC178" i="11"/>
  <c r="CD178" i="11"/>
  <c r="BW178" i="11"/>
  <c r="BX178" i="11"/>
  <c r="BU178" i="11"/>
  <c r="BV178" i="11"/>
  <c r="CE177" i="11"/>
  <c r="CF177" i="11"/>
  <c r="CC177" i="11"/>
  <c r="CD177" i="11"/>
  <c r="BW177" i="11"/>
  <c r="BX177" i="11"/>
  <c r="BU177" i="11"/>
  <c r="BV177" i="11"/>
  <c r="CE176" i="11"/>
  <c r="CF176" i="11"/>
  <c r="CC176" i="11"/>
  <c r="CD176" i="11"/>
  <c r="BW176" i="11"/>
  <c r="BX176" i="11"/>
  <c r="BU176" i="11"/>
  <c r="BV176" i="11"/>
  <c r="CA175" i="11"/>
  <c r="CB175" i="11"/>
  <c r="BY175" i="11"/>
  <c r="BZ175" i="11"/>
  <c r="BS175" i="11"/>
  <c r="BT175" i="11"/>
  <c r="BQ175" i="11"/>
  <c r="BR175" i="11"/>
  <c r="CE173" i="11"/>
  <c r="CF173" i="11"/>
  <c r="CC173" i="11"/>
  <c r="CD173" i="11"/>
  <c r="BW173" i="11"/>
  <c r="BX173" i="11"/>
  <c r="BU173" i="11"/>
  <c r="BV173" i="11"/>
  <c r="CA172" i="11"/>
  <c r="CB172" i="11"/>
  <c r="BY172" i="11"/>
  <c r="BZ172" i="11"/>
  <c r="BS172" i="11"/>
  <c r="BT172" i="11"/>
  <c r="BQ172" i="11"/>
  <c r="BR172" i="11"/>
  <c r="CA171" i="11"/>
  <c r="CB171" i="11"/>
  <c r="BY171" i="11"/>
  <c r="BZ171" i="11"/>
  <c r="BS171" i="11"/>
  <c r="BT171" i="11"/>
  <c r="BQ171" i="11"/>
  <c r="BR171" i="11"/>
  <c r="CA170" i="11"/>
  <c r="CB170" i="11"/>
  <c r="BY170" i="11"/>
  <c r="BZ170" i="11"/>
  <c r="BS170" i="11"/>
  <c r="BT170" i="11"/>
  <c r="BQ170" i="11"/>
  <c r="BR170" i="11"/>
  <c r="CE169" i="11"/>
  <c r="CF169" i="11"/>
  <c r="CC169" i="11"/>
  <c r="CD169" i="11"/>
  <c r="BW169" i="11"/>
  <c r="BX169" i="11"/>
  <c r="BU169" i="11"/>
  <c r="BV169" i="11"/>
  <c r="CE163" i="11"/>
  <c r="CF163" i="11"/>
  <c r="CC163" i="11"/>
  <c r="CD163" i="11"/>
  <c r="BW163" i="11"/>
  <c r="BX163" i="11"/>
  <c r="BU163" i="11"/>
  <c r="BV163" i="11"/>
  <c r="CA162" i="11"/>
  <c r="CB162" i="11"/>
  <c r="BY162" i="11"/>
  <c r="BZ162" i="11"/>
  <c r="BS162" i="11"/>
  <c r="BT162" i="11"/>
  <c r="BQ162" i="11"/>
  <c r="BR162" i="11"/>
  <c r="CE161" i="11"/>
  <c r="CF161" i="11"/>
  <c r="CC161" i="11"/>
  <c r="CD161" i="11"/>
  <c r="BW161" i="11"/>
  <c r="BX161" i="11"/>
  <c r="BU161" i="11"/>
  <c r="BV161" i="11"/>
  <c r="CA160" i="11"/>
  <c r="CB160" i="11"/>
  <c r="BY160" i="11"/>
  <c r="BZ160" i="11"/>
  <c r="BQ160" i="11"/>
  <c r="BR160" i="11"/>
  <c r="BS160" i="11"/>
  <c r="BT160" i="11"/>
  <c r="CC159" i="11"/>
  <c r="CD159" i="11"/>
  <c r="CE159" i="11"/>
  <c r="CF159" i="11"/>
  <c r="BU159" i="11"/>
  <c r="BV159" i="11"/>
  <c r="BW159" i="11"/>
  <c r="BX159" i="11"/>
  <c r="BY158" i="11"/>
  <c r="BZ158" i="11"/>
  <c r="CA158" i="11"/>
  <c r="CB158" i="11"/>
  <c r="BQ158" i="11"/>
  <c r="BR158" i="11"/>
  <c r="BS158" i="11"/>
  <c r="BT158" i="11"/>
  <c r="CC156" i="11"/>
  <c r="CD156" i="11"/>
  <c r="CE156" i="11"/>
  <c r="CF156" i="11"/>
  <c r="BU156" i="11"/>
  <c r="BV156" i="11"/>
  <c r="BW156" i="11"/>
  <c r="BX156" i="11"/>
  <c r="BY155" i="11"/>
  <c r="BZ155" i="11"/>
  <c r="CA155" i="11"/>
  <c r="CB155" i="11"/>
  <c r="BQ155" i="11"/>
  <c r="BR155" i="11"/>
  <c r="BS155" i="11"/>
  <c r="BT155" i="11"/>
  <c r="CC153" i="11"/>
  <c r="CD153" i="11"/>
  <c r="CE153" i="11"/>
  <c r="CF153" i="11"/>
  <c r="BU153" i="11"/>
  <c r="BV153" i="11"/>
  <c r="BW153" i="11"/>
  <c r="BX153" i="11"/>
  <c r="CC151" i="11"/>
  <c r="CD151" i="11"/>
  <c r="CE151" i="11"/>
  <c r="CF151" i="11"/>
  <c r="BU151" i="11"/>
  <c r="BV151" i="11"/>
  <c r="BW151" i="11"/>
  <c r="BX151" i="11"/>
  <c r="BY149" i="11"/>
  <c r="BZ149" i="11"/>
  <c r="CA149" i="11"/>
  <c r="CB149" i="11"/>
  <c r="BQ149" i="11"/>
  <c r="BR149" i="11"/>
  <c r="BS149" i="11"/>
  <c r="BT149" i="11"/>
  <c r="BY146" i="11"/>
  <c r="BZ146" i="11"/>
  <c r="CA146" i="11"/>
  <c r="CB146" i="11"/>
  <c r="BQ146" i="11"/>
  <c r="BR146" i="11"/>
  <c r="BS146" i="11"/>
  <c r="BT146" i="11"/>
  <c r="CC145" i="11"/>
  <c r="CD145" i="11"/>
  <c r="CE145" i="11"/>
  <c r="CF145" i="11"/>
  <c r="BU145" i="11"/>
  <c r="BV145" i="11"/>
  <c r="BW145" i="11"/>
  <c r="BX145" i="11"/>
  <c r="BY143" i="11"/>
  <c r="BZ143" i="11"/>
  <c r="CA143" i="11"/>
  <c r="CB143" i="11"/>
  <c r="BQ143" i="11"/>
  <c r="BR143" i="11"/>
  <c r="BS143" i="11"/>
  <c r="BT143" i="11"/>
  <c r="CC139" i="11"/>
  <c r="CD139" i="11"/>
  <c r="CE139" i="11"/>
  <c r="CF139" i="11"/>
  <c r="BU139" i="11"/>
  <c r="BV139" i="11"/>
  <c r="BW139" i="11"/>
  <c r="BX139" i="11"/>
  <c r="CC135" i="11"/>
  <c r="CD135" i="11"/>
  <c r="CE135" i="11"/>
  <c r="CF135" i="11"/>
  <c r="BU135" i="11"/>
  <c r="BV135" i="11"/>
  <c r="BW135" i="11"/>
  <c r="BX135" i="11"/>
  <c r="CC131" i="11"/>
  <c r="CD131" i="11"/>
  <c r="CE131" i="11"/>
  <c r="CF131" i="11"/>
  <c r="BU131" i="11"/>
  <c r="BV131" i="11"/>
  <c r="BW131" i="11"/>
  <c r="BX131" i="11"/>
  <c r="CC127" i="11"/>
  <c r="CD127" i="11"/>
  <c r="CE127" i="11"/>
  <c r="CF127" i="11"/>
  <c r="BU127" i="11"/>
  <c r="BV127" i="11"/>
  <c r="BW127" i="11"/>
  <c r="BX127" i="11"/>
  <c r="CC123" i="11"/>
  <c r="CD123" i="11"/>
  <c r="CE123" i="11"/>
  <c r="CF123" i="11"/>
  <c r="BU123" i="11"/>
  <c r="BV123" i="11"/>
  <c r="BW123" i="11"/>
  <c r="BX123" i="11"/>
  <c r="BY122" i="11"/>
  <c r="BZ122" i="11"/>
  <c r="CA122" i="11"/>
  <c r="CB122" i="11"/>
  <c r="BQ122" i="11"/>
  <c r="BR122" i="11"/>
  <c r="BS122" i="11"/>
  <c r="BT122" i="11"/>
  <c r="CC121" i="11"/>
  <c r="CD121" i="11"/>
  <c r="CE121" i="11"/>
  <c r="CF121" i="11"/>
  <c r="BU121" i="11"/>
  <c r="BV121" i="11"/>
  <c r="BW121" i="11"/>
  <c r="BX121" i="11"/>
  <c r="BY120" i="11"/>
  <c r="BZ120" i="11"/>
  <c r="CA120" i="11"/>
  <c r="CB120" i="11"/>
  <c r="BQ120" i="11"/>
  <c r="BR120" i="11"/>
  <c r="BS120" i="11"/>
  <c r="BT120" i="11"/>
  <c r="CC119" i="11"/>
  <c r="CD119" i="11"/>
  <c r="CE119" i="11"/>
  <c r="CF119" i="11"/>
  <c r="BU119" i="11"/>
  <c r="BV119" i="11"/>
  <c r="BW119" i="11"/>
  <c r="BX119" i="11"/>
  <c r="CF214" i="11"/>
  <c r="CC214" i="11"/>
  <c r="CD214" i="11"/>
  <c r="CE214" i="11"/>
  <c r="BX214" i="11"/>
  <c r="BU214" i="11"/>
  <c r="BV214" i="11"/>
  <c r="BW214" i="11"/>
  <c r="CB212" i="11"/>
  <c r="BY212" i="11"/>
  <c r="BZ212" i="11"/>
  <c r="CA212" i="11"/>
  <c r="BT212" i="11"/>
  <c r="BQ212" i="11"/>
  <c r="BR212" i="11"/>
  <c r="BS212" i="11"/>
  <c r="CF210" i="11"/>
  <c r="CC210" i="11"/>
  <c r="CD210" i="11"/>
  <c r="CE210" i="11"/>
  <c r="BX210" i="11"/>
  <c r="BU210" i="11"/>
  <c r="BV210" i="11"/>
  <c r="BW210" i="11"/>
  <c r="CB208" i="11"/>
  <c r="BY208" i="11"/>
  <c r="BZ208" i="11"/>
  <c r="CA208" i="11"/>
  <c r="BT208" i="11"/>
  <c r="BQ208" i="11"/>
  <c r="BR208" i="11"/>
  <c r="BS208" i="11"/>
  <c r="AZ208" i="11"/>
  <c r="AV208" i="11"/>
  <c r="CB207" i="11"/>
  <c r="BY207" i="11"/>
  <c r="BZ207" i="11"/>
  <c r="CA207" i="11"/>
  <c r="BT207" i="11"/>
  <c r="BQ207" i="11"/>
  <c r="BR207" i="11"/>
  <c r="BS207" i="11"/>
  <c r="CB206" i="11"/>
  <c r="BY206" i="11"/>
  <c r="BZ206" i="11"/>
  <c r="CA206" i="11"/>
  <c r="BT206" i="11"/>
  <c r="BQ206" i="11"/>
  <c r="BR206" i="11"/>
  <c r="BS206" i="11"/>
  <c r="CA198" i="11"/>
  <c r="CB198" i="11"/>
  <c r="BY198" i="11"/>
  <c r="BZ198" i="11"/>
  <c r="BS198" i="11"/>
  <c r="BT198" i="11"/>
  <c r="BQ198" i="11"/>
  <c r="BR198" i="11"/>
  <c r="CE196" i="11"/>
  <c r="CF196" i="11"/>
  <c r="CC196" i="11"/>
  <c r="CD196" i="11"/>
  <c r="BW196" i="11"/>
  <c r="BX196" i="11"/>
  <c r="BU196" i="11"/>
  <c r="BV196" i="11"/>
  <c r="CE195" i="11"/>
  <c r="CF195" i="11"/>
  <c r="CC195" i="11"/>
  <c r="CD195" i="11"/>
  <c r="BW195" i="11"/>
  <c r="BX195" i="11"/>
  <c r="BU195" i="11"/>
  <c r="BV195" i="11"/>
  <c r="BB191" i="11"/>
  <c r="CE190" i="11"/>
  <c r="CF190" i="11"/>
  <c r="CC190" i="11"/>
  <c r="CD190" i="11"/>
  <c r="BW190" i="11"/>
  <c r="BX190" i="11"/>
  <c r="BU190" i="11"/>
  <c r="BV190" i="11"/>
  <c r="CA188" i="11"/>
  <c r="CB188" i="11"/>
  <c r="BY188" i="11"/>
  <c r="BZ188" i="11"/>
  <c r="BS188" i="11"/>
  <c r="BT188" i="11"/>
  <c r="BQ188" i="11"/>
  <c r="BR188" i="11"/>
  <c r="AZ188" i="11"/>
  <c r="AV188" i="11"/>
  <c r="CA187" i="11"/>
  <c r="CB187" i="11"/>
  <c r="BY187" i="11"/>
  <c r="BZ187" i="11"/>
  <c r="BS187" i="11"/>
  <c r="BT187" i="11"/>
  <c r="BQ187" i="11"/>
  <c r="BR187" i="11"/>
  <c r="AY187" i="11"/>
  <c r="CE186" i="11"/>
  <c r="CF186" i="11"/>
  <c r="CC186" i="11"/>
  <c r="CD186" i="11"/>
  <c r="BW186" i="11"/>
  <c r="BX186" i="11"/>
  <c r="BU186" i="11"/>
  <c r="BV186" i="11"/>
  <c r="CE185" i="11"/>
  <c r="CF185" i="11"/>
  <c r="CC185" i="11"/>
  <c r="CD185" i="11"/>
  <c r="BW185" i="11"/>
  <c r="BX185" i="11"/>
  <c r="BU185" i="11"/>
  <c r="BV185" i="11"/>
  <c r="CE184" i="11"/>
  <c r="CF184" i="11"/>
  <c r="CC184" i="11"/>
  <c r="CD184" i="11"/>
  <c r="BW184" i="11"/>
  <c r="BX184" i="11"/>
  <c r="BU184" i="11"/>
  <c r="BV184" i="11"/>
  <c r="CE183" i="11"/>
  <c r="CF183" i="11"/>
  <c r="CC183" i="11"/>
  <c r="CD183" i="11"/>
  <c r="BW183" i="11"/>
  <c r="BX183" i="11"/>
  <c r="BU183" i="11"/>
  <c r="BV183" i="11"/>
  <c r="CA181" i="11"/>
  <c r="CB181" i="11"/>
  <c r="BY181" i="11"/>
  <c r="BZ181" i="11"/>
  <c r="BS181" i="11"/>
  <c r="BT181" i="11"/>
  <c r="BQ181" i="11"/>
  <c r="BR181" i="11"/>
  <c r="AZ175" i="11"/>
  <c r="AV175" i="11"/>
  <c r="CA174" i="11"/>
  <c r="CB174" i="11"/>
  <c r="BY174" i="11"/>
  <c r="BZ174" i="11"/>
  <c r="BS174" i="11"/>
  <c r="BT174" i="11"/>
  <c r="BQ174" i="11"/>
  <c r="BR174" i="11"/>
  <c r="BB169" i="11"/>
  <c r="CE168" i="11"/>
  <c r="CF168" i="11"/>
  <c r="CC168" i="11"/>
  <c r="CD168" i="11"/>
  <c r="BW168" i="11"/>
  <c r="BX168" i="11"/>
  <c r="BU168" i="11"/>
  <c r="BV168" i="11"/>
  <c r="CA167" i="11"/>
  <c r="CB167" i="11"/>
  <c r="BY167" i="11"/>
  <c r="BZ167" i="11"/>
  <c r="BS167" i="11"/>
  <c r="BT167" i="11"/>
  <c r="BQ167" i="11"/>
  <c r="BR167" i="11"/>
  <c r="AZ167" i="11"/>
  <c r="AV167" i="11"/>
  <c r="CA166" i="11"/>
  <c r="CB166" i="11"/>
  <c r="BY166" i="11"/>
  <c r="BZ166" i="11"/>
  <c r="BS166" i="11"/>
  <c r="BT166" i="11"/>
  <c r="BQ166" i="11"/>
  <c r="BR166" i="11"/>
  <c r="CE165" i="11"/>
  <c r="CF165" i="11"/>
  <c r="CC165" i="11"/>
  <c r="CD165" i="11"/>
  <c r="BW165" i="11"/>
  <c r="BX165" i="11"/>
  <c r="BU165" i="11"/>
  <c r="BV165" i="11"/>
  <c r="CA164" i="11"/>
  <c r="CB164" i="11"/>
  <c r="BY164" i="11"/>
  <c r="BZ164" i="11"/>
  <c r="BS164" i="11"/>
  <c r="BT164" i="11"/>
  <c r="BQ164" i="11"/>
  <c r="BR164" i="11"/>
  <c r="AZ158" i="11"/>
  <c r="AV158" i="11"/>
  <c r="BY157" i="11"/>
  <c r="BZ157" i="11"/>
  <c r="CA157" i="11"/>
  <c r="CB157" i="11"/>
  <c r="BQ157" i="11"/>
  <c r="BR157" i="11"/>
  <c r="BS157" i="11"/>
  <c r="BT157" i="11"/>
  <c r="BY154" i="11"/>
  <c r="BZ154" i="11"/>
  <c r="CA154" i="11"/>
  <c r="CB154" i="11"/>
  <c r="BQ154" i="11"/>
  <c r="BR154" i="11"/>
  <c r="BS154" i="11"/>
  <c r="BT154" i="11"/>
  <c r="CC152" i="11"/>
  <c r="CD152" i="11"/>
  <c r="CE152" i="11"/>
  <c r="CF152" i="11"/>
  <c r="BU152" i="11"/>
  <c r="BV152" i="11"/>
  <c r="BW152" i="11"/>
  <c r="BX152" i="11"/>
  <c r="CC150" i="11"/>
  <c r="CD150" i="11"/>
  <c r="CE150" i="11"/>
  <c r="CF150" i="11"/>
  <c r="BU150" i="11"/>
  <c r="BV150" i="11"/>
  <c r="BW150" i="11"/>
  <c r="BX150" i="11"/>
  <c r="BY148" i="11"/>
  <c r="BZ148" i="11"/>
  <c r="CA148" i="11"/>
  <c r="CB148" i="11"/>
  <c r="BQ148" i="11"/>
  <c r="BR148" i="11"/>
  <c r="BS148" i="11"/>
  <c r="BT148" i="11"/>
  <c r="CC147" i="11"/>
  <c r="CD147" i="11"/>
  <c r="CE147" i="11"/>
  <c r="CF147" i="11"/>
  <c r="BU147" i="11"/>
  <c r="BV147" i="11"/>
  <c r="BW147" i="11"/>
  <c r="BX147" i="11"/>
  <c r="CC144" i="11"/>
  <c r="CD144" i="11"/>
  <c r="CE144" i="11"/>
  <c r="CF144" i="11"/>
  <c r="BU144" i="11"/>
  <c r="BV144" i="11"/>
  <c r="BW144" i="11"/>
  <c r="BX144" i="11"/>
  <c r="BY142" i="11"/>
  <c r="BZ142" i="11"/>
  <c r="CA142" i="11"/>
  <c r="CB142" i="11"/>
  <c r="BQ142" i="11"/>
  <c r="BR142" i="11"/>
  <c r="BS142" i="11"/>
  <c r="BT142" i="11"/>
  <c r="AY142" i="11"/>
  <c r="CC141" i="11"/>
  <c r="CD141" i="11"/>
  <c r="CE141" i="11"/>
  <c r="CF141" i="11"/>
  <c r="BU141" i="11"/>
  <c r="BV141" i="11"/>
  <c r="BW141" i="11"/>
  <c r="BX141" i="11"/>
  <c r="BY140" i="11"/>
  <c r="BZ140" i="11"/>
  <c r="CA140" i="11"/>
  <c r="CB140" i="11"/>
  <c r="BQ140" i="11"/>
  <c r="BR140" i="11"/>
  <c r="BS140" i="11"/>
  <c r="BT140" i="11"/>
  <c r="CC138" i="11"/>
  <c r="CD138" i="11"/>
  <c r="CE138" i="11"/>
  <c r="CF138" i="11"/>
  <c r="BU138" i="11"/>
  <c r="BV138" i="11"/>
  <c r="BW138" i="11"/>
  <c r="BX138" i="11"/>
  <c r="CC137" i="11"/>
  <c r="CD137" i="11"/>
  <c r="CE137" i="11"/>
  <c r="CF137" i="11"/>
  <c r="BU137" i="11"/>
  <c r="BV137" i="11"/>
  <c r="BW137" i="11"/>
  <c r="BX137" i="11"/>
  <c r="BY136" i="11"/>
  <c r="BZ136" i="11"/>
  <c r="CA136" i="11"/>
  <c r="CB136" i="11"/>
  <c r="BQ136" i="11"/>
  <c r="BR136" i="11"/>
  <c r="BS136" i="11"/>
  <c r="BT136" i="11"/>
  <c r="CC134" i="11"/>
  <c r="CD134" i="11"/>
  <c r="CE134" i="11"/>
  <c r="CF134" i="11"/>
  <c r="BU134" i="11"/>
  <c r="BV134" i="11"/>
  <c r="BW134" i="11"/>
  <c r="BX134" i="11"/>
  <c r="BY133" i="11"/>
  <c r="BZ133" i="11"/>
  <c r="CA133" i="11"/>
  <c r="CB133" i="11"/>
  <c r="BQ133" i="11"/>
  <c r="BR133" i="11"/>
  <c r="BS133" i="11"/>
  <c r="BT133" i="11"/>
  <c r="AZ133" i="11"/>
  <c r="AV133" i="11"/>
  <c r="BY132" i="11"/>
  <c r="BZ132" i="11"/>
  <c r="CA132" i="11"/>
  <c r="CB132" i="11"/>
  <c r="BQ132" i="11"/>
  <c r="BR132" i="11"/>
  <c r="BS132" i="11"/>
  <c r="BT132" i="11"/>
  <c r="CC130" i="11"/>
  <c r="CD130" i="11"/>
  <c r="CE130" i="11"/>
  <c r="CF130" i="11"/>
  <c r="BU130" i="11"/>
  <c r="BV130" i="11"/>
  <c r="BW130" i="11"/>
  <c r="BX130" i="11"/>
  <c r="BY129" i="11"/>
  <c r="BZ129" i="11"/>
  <c r="CA129" i="11"/>
  <c r="CB129" i="11"/>
  <c r="BQ129" i="11"/>
  <c r="BR129" i="11"/>
  <c r="BS129" i="11"/>
  <c r="BT129" i="11"/>
  <c r="AZ129" i="11"/>
  <c r="AV129" i="11"/>
  <c r="BY128" i="11"/>
  <c r="BZ128" i="11"/>
  <c r="CA128" i="11"/>
  <c r="CB128" i="11"/>
  <c r="BQ128" i="11"/>
  <c r="BR128" i="11"/>
  <c r="BS128" i="11"/>
  <c r="BT128" i="11"/>
  <c r="CC126" i="11"/>
  <c r="CD126" i="11"/>
  <c r="CE126" i="11"/>
  <c r="CF126" i="11"/>
  <c r="BU126" i="11"/>
  <c r="BV126" i="11"/>
  <c r="BW126" i="11"/>
  <c r="BX126" i="11"/>
  <c r="BY125" i="11"/>
  <c r="BZ125" i="11"/>
  <c r="CA125" i="11"/>
  <c r="CB125" i="11"/>
  <c r="BQ125" i="11"/>
  <c r="BR125" i="11"/>
  <c r="BS125" i="11"/>
  <c r="BT125" i="11"/>
  <c r="AZ125" i="11"/>
  <c r="AV125" i="11"/>
  <c r="BY124" i="11"/>
  <c r="BZ124" i="11"/>
  <c r="CA124" i="11"/>
  <c r="CB124" i="11"/>
  <c r="BQ124" i="11"/>
  <c r="BR124" i="11"/>
  <c r="BS124" i="11"/>
  <c r="BT124" i="11"/>
  <c r="CC118" i="11"/>
  <c r="CD118" i="11"/>
  <c r="CE118" i="11"/>
  <c r="CF118" i="11"/>
  <c r="BU118" i="11"/>
  <c r="BV118" i="11"/>
  <c r="BW118" i="11"/>
  <c r="BX118" i="11"/>
  <c r="CB215" i="11"/>
  <c r="BY215" i="11"/>
  <c r="BZ215" i="11"/>
  <c r="CA215" i="11"/>
  <c r="BT215" i="11"/>
  <c r="BQ215" i="11"/>
  <c r="BR215" i="11"/>
  <c r="BS215" i="11"/>
  <c r="CF213" i="11"/>
  <c r="CC213" i="11"/>
  <c r="CD213" i="11"/>
  <c r="CE213" i="11"/>
  <c r="BX213" i="11"/>
  <c r="BU213" i="11"/>
  <c r="BV213" i="11"/>
  <c r="BW213" i="11"/>
  <c r="CB211" i="11"/>
  <c r="BY211" i="11"/>
  <c r="BZ211" i="11"/>
  <c r="CA211" i="11"/>
  <c r="BT211" i="11"/>
  <c r="BQ211" i="11"/>
  <c r="BR211" i="11"/>
  <c r="BS211" i="11"/>
  <c r="CF209" i="11"/>
  <c r="CC209" i="11"/>
  <c r="CD209" i="11"/>
  <c r="CE209" i="11"/>
  <c r="BX209" i="11"/>
  <c r="BU209" i="11"/>
  <c r="BV209" i="11"/>
  <c r="BW209" i="11"/>
  <c r="CB205" i="11"/>
  <c r="BY205" i="11"/>
  <c r="BZ205" i="11"/>
  <c r="CA205" i="11"/>
  <c r="BT205" i="11"/>
  <c r="BQ205" i="11"/>
  <c r="BR205" i="11"/>
  <c r="BS205" i="11"/>
  <c r="CF204" i="11"/>
  <c r="CC204" i="11"/>
  <c r="CD204" i="11"/>
  <c r="CE204" i="11"/>
  <c r="BX204" i="11"/>
  <c r="BU204" i="11"/>
  <c r="BV204" i="11"/>
  <c r="BW204" i="11"/>
  <c r="CF203" i="11"/>
  <c r="CC203" i="11"/>
  <c r="CD203" i="11"/>
  <c r="CE203" i="11"/>
  <c r="BX203" i="11"/>
  <c r="BU203" i="11"/>
  <c r="BV203" i="11"/>
  <c r="BW203" i="11"/>
  <c r="CE202" i="11"/>
  <c r="CF202" i="11"/>
  <c r="CC202" i="11"/>
  <c r="CD202" i="11"/>
  <c r="BW202" i="11"/>
  <c r="BX202" i="11"/>
  <c r="BU202" i="11"/>
  <c r="BV202" i="11"/>
  <c r="CE201" i="11"/>
  <c r="CF201" i="11"/>
  <c r="CC201" i="11"/>
  <c r="CD201" i="11"/>
  <c r="BW201" i="11"/>
  <c r="BX201" i="11"/>
  <c r="BU201" i="11"/>
  <c r="BV201" i="11"/>
  <c r="CA200" i="11"/>
  <c r="CB200" i="11"/>
  <c r="BY200" i="11"/>
  <c r="BZ200" i="11"/>
  <c r="BS200" i="11"/>
  <c r="BT200" i="11"/>
  <c r="BQ200" i="11"/>
  <c r="BR200" i="11"/>
  <c r="CE199" i="11"/>
  <c r="CF199" i="11"/>
  <c r="CC199" i="11"/>
  <c r="CD199" i="11"/>
  <c r="BW199" i="11"/>
  <c r="BX199" i="11"/>
  <c r="BU199" i="11"/>
  <c r="BV199" i="11"/>
  <c r="CA197" i="11"/>
  <c r="CB197" i="11"/>
  <c r="BY197" i="11"/>
  <c r="BZ197" i="11"/>
  <c r="BS197" i="11"/>
  <c r="BT197" i="11"/>
  <c r="BQ197" i="11"/>
  <c r="BR197" i="11"/>
  <c r="CA194" i="11"/>
  <c r="CB194" i="11"/>
  <c r="BY194" i="11"/>
  <c r="BZ194" i="11"/>
  <c r="BS194" i="11"/>
  <c r="BT194" i="11"/>
  <c r="BQ194" i="11"/>
  <c r="BR194" i="11"/>
  <c r="CA193" i="11"/>
  <c r="CB193" i="11"/>
  <c r="BY193" i="11"/>
  <c r="BZ193" i="11"/>
  <c r="BS193" i="11"/>
  <c r="BT193" i="11"/>
  <c r="BQ193" i="11"/>
  <c r="BR193" i="11"/>
  <c r="CA192" i="11"/>
  <c r="CB192" i="11"/>
  <c r="BY192" i="11"/>
  <c r="BZ192" i="11"/>
  <c r="BS192" i="11"/>
  <c r="BT192" i="11"/>
  <c r="BQ192" i="11"/>
  <c r="BR192" i="11"/>
  <c r="CA191" i="11"/>
  <c r="CB191" i="11"/>
  <c r="BY191" i="11"/>
  <c r="BZ191" i="11"/>
  <c r="BS191" i="11"/>
  <c r="BT191" i="11"/>
  <c r="BQ191" i="11"/>
  <c r="BR191" i="11"/>
  <c r="CE189" i="11"/>
  <c r="CF189" i="11"/>
  <c r="CC189" i="11"/>
  <c r="CD189" i="11"/>
  <c r="BW189" i="11"/>
  <c r="BX189" i="11"/>
  <c r="BU189" i="11"/>
  <c r="BV189" i="11"/>
  <c r="CE182" i="11"/>
  <c r="CF182" i="11"/>
  <c r="CC182" i="11"/>
  <c r="CD182" i="11"/>
  <c r="BW182" i="11"/>
  <c r="BX182" i="11"/>
  <c r="BU182" i="11"/>
  <c r="BV182" i="11"/>
  <c r="CA180" i="11"/>
  <c r="CB180" i="11"/>
  <c r="BY180" i="11"/>
  <c r="BZ180" i="11"/>
  <c r="BS180" i="11"/>
  <c r="BT180" i="11"/>
  <c r="BQ180" i="11"/>
  <c r="BR180" i="11"/>
  <c r="CA179" i="11"/>
  <c r="CB179" i="11"/>
  <c r="BY179" i="11"/>
  <c r="BZ179" i="11"/>
  <c r="BS179" i="11"/>
  <c r="BT179" i="11"/>
  <c r="BQ179" i="11"/>
  <c r="BR179" i="11"/>
  <c r="CA178" i="11"/>
  <c r="CB178" i="11"/>
  <c r="BY178" i="11"/>
  <c r="BZ178" i="11"/>
  <c r="BS178" i="11"/>
  <c r="BT178" i="11"/>
  <c r="BQ178" i="11"/>
  <c r="BR178" i="11"/>
  <c r="CA177" i="11"/>
  <c r="CB177" i="11"/>
  <c r="BY177" i="11"/>
  <c r="BZ177" i="11"/>
  <c r="BS177" i="11"/>
  <c r="BT177" i="11"/>
  <c r="BQ177" i="11"/>
  <c r="BR177" i="11"/>
  <c r="CA176" i="11"/>
  <c r="CB176" i="11"/>
  <c r="BY176" i="11"/>
  <c r="BZ176" i="11"/>
  <c r="BS176" i="11"/>
  <c r="BT176" i="11"/>
  <c r="BQ176" i="11"/>
  <c r="BR176" i="11"/>
  <c r="CE175" i="11"/>
  <c r="CF175" i="11"/>
  <c r="CC175" i="11"/>
  <c r="CD175" i="11"/>
  <c r="BW175" i="11"/>
  <c r="BX175" i="11"/>
  <c r="BU175" i="11"/>
  <c r="BV175" i="11"/>
  <c r="CA173" i="11"/>
  <c r="CB173" i="11"/>
  <c r="BY173" i="11"/>
  <c r="BZ173" i="11"/>
  <c r="BS173" i="11"/>
  <c r="BT173" i="11"/>
  <c r="BQ173" i="11"/>
  <c r="BR173" i="11"/>
  <c r="CE172" i="11"/>
  <c r="CF172" i="11"/>
  <c r="CC172" i="11"/>
  <c r="CD172" i="11"/>
  <c r="BW172" i="11"/>
  <c r="BX172" i="11"/>
  <c r="BU172" i="11"/>
  <c r="BV172" i="11"/>
  <c r="CE171" i="11"/>
  <c r="CF171" i="11"/>
  <c r="CC171" i="11"/>
  <c r="CD171" i="11"/>
  <c r="BW171" i="11"/>
  <c r="BX171" i="11"/>
  <c r="BU171" i="11"/>
  <c r="BV171" i="11"/>
  <c r="CE170" i="11"/>
  <c r="CF170" i="11"/>
  <c r="CC170" i="11"/>
  <c r="CD170" i="11"/>
  <c r="BW170" i="11"/>
  <c r="BX170" i="11"/>
  <c r="BU170" i="11"/>
  <c r="BV170" i="11"/>
  <c r="CA169" i="11"/>
  <c r="CB169" i="11"/>
  <c r="BY169" i="11"/>
  <c r="BZ169" i="11"/>
  <c r="BS169" i="11"/>
  <c r="BT169" i="11"/>
  <c r="BQ169" i="11"/>
  <c r="BR169" i="11"/>
  <c r="CA163" i="11"/>
  <c r="CB163" i="11"/>
  <c r="BY163" i="11"/>
  <c r="BZ163" i="11"/>
  <c r="BS163" i="11"/>
  <c r="BT163" i="11"/>
  <c r="BQ163" i="11"/>
  <c r="BR163" i="11"/>
  <c r="CE162" i="11"/>
  <c r="CF162" i="11"/>
  <c r="CC162" i="11"/>
  <c r="CD162" i="11"/>
  <c r="BW162" i="11"/>
  <c r="BX162" i="11"/>
  <c r="BU162" i="11"/>
  <c r="BV162" i="11"/>
  <c r="CA161" i="11"/>
  <c r="CB161" i="11"/>
  <c r="BY161" i="11"/>
  <c r="BZ161" i="11"/>
  <c r="BS161" i="11"/>
  <c r="BT161" i="11"/>
  <c r="BQ161" i="11"/>
  <c r="BR161" i="11"/>
  <c r="CE160" i="11"/>
  <c r="CF160" i="11"/>
  <c r="CC160" i="11"/>
  <c r="CD160" i="11"/>
  <c r="BU160" i="11"/>
  <c r="BV160" i="11"/>
  <c r="BW160" i="11"/>
  <c r="BX160" i="11"/>
  <c r="BY159" i="11"/>
  <c r="BZ159" i="11"/>
  <c r="CA159" i="11"/>
  <c r="CB159" i="11"/>
  <c r="BQ159" i="11"/>
  <c r="BR159" i="11"/>
  <c r="BS159" i="11"/>
  <c r="BT159" i="11"/>
  <c r="CC158" i="11"/>
  <c r="CD158" i="11"/>
  <c r="CE158" i="11"/>
  <c r="CF158" i="11"/>
  <c r="BU158" i="11"/>
  <c r="BV158" i="11"/>
  <c r="BW158" i="11"/>
  <c r="BX158" i="11"/>
  <c r="BY156" i="11"/>
  <c r="BZ156" i="11"/>
  <c r="CA156" i="11"/>
  <c r="CB156" i="11"/>
  <c r="BQ156" i="11"/>
  <c r="BR156" i="11"/>
  <c r="BS156" i="11"/>
  <c r="BT156" i="11"/>
  <c r="CC155" i="11"/>
  <c r="CD155" i="11"/>
  <c r="CE155" i="11"/>
  <c r="CF155" i="11"/>
  <c r="BU155" i="11"/>
  <c r="BV155" i="11"/>
  <c r="BW155" i="11"/>
  <c r="BX155" i="11"/>
  <c r="BY153" i="11"/>
  <c r="BZ153" i="11"/>
  <c r="CA153" i="11"/>
  <c r="CB153" i="11"/>
  <c r="BQ153" i="11"/>
  <c r="BR153" i="11"/>
  <c r="BS153" i="11"/>
  <c r="BT153" i="11"/>
  <c r="BY151" i="11"/>
  <c r="BZ151" i="11"/>
  <c r="CA151" i="11"/>
  <c r="CB151" i="11"/>
  <c r="BQ151" i="11"/>
  <c r="BR151" i="11"/>
  <c r="BS151" i="11"/>
  <c r="BT151" i="11"/>
  <c r="CC149" i="11"/>
  <c r="CD149" i="11"/>
  <c r="CE149" i="11"/>
  <c r="CF149" i="11"/>
  <c r="BU149" i="11"/>
  <c r="BV149" i="11"/>
  <c r="BW149" i="11"/>
  <c r="BX149" i="11"/>
  <c r="CC146" i="11"/>
  <c r="CD146" i="11"/>
  <c r="CE146" i="11"/>
  <c r="CF146" i="11"/>
  <c r="BU146" i="11"/>
  <c r="BV146" i="11"/>
  <c r="BW146" i="11"/>
  <c r="BX146" i="11"/>
  <c r="BY145" i="11"/>
  <c r="BZ145" i="11"/>
  <c r="CA145" i="11"/>
  <c r="CB145" i="11"/>
  <c r="BQ145" i="11"/>
  <c r="BR145" i="11"/>
  <c r="BS145" i="11"/>
  <c r="BT145" i="11"/>
  <c r="CC143" i="11"/>
  <c r="CD143" i="11"/>
  <c r="CE143" i="11"/>
  <c r="CF143" i="11"/>
  <c r="BU143" i="11"/>
  <c r="BV143" i="11"/>
  <c r="BW143" i="11"/>
  <c r="BX143" i="11"/>
  <c r="BY139" i="11"/>
  <c r="BZ139" i="11"/>
  <c r="CA139" i="11"/>
  <c r="CB139" i="11"/>
  <c r="BQ139" i="11"/>
  <c r="BR139" i="11"/>
  <c r="BS139" i="11"/>
  <c r="BT139" i="11"/>
  <c r="BY135" i="11"/>
  <c r="BZ135" i="11"/>
  <c r="CA135" i="11"/>
  <c r="CB135" i="11"/>
  <c r="BQ135" i="11"/>
  <c r="BR135" i="11"/>
  <c r="BS135" i="11"/>
  <c r="BT135" i="11"/>
  <c r="BY131" i="11"/>
  <c r="BZ131" i="11"/>
  <c r="CA131" i="11"/>
  <c r="CB131" i="11"/>
  <c r="BQ131" i="11"/>
  <c r="BR131" i="11"/>
  <c r="BS131" i="11"/>
  <c r="BT131" i="11"/>
  <c r="BY127" i="11"/>
  <c r="BZ127" i="11"/>
  <c r="CA127" i="11"/>
  <c r="CB127" i="11"/>
  <c r="BQ127" i="11"/>
  <c r="BR127" i="11"/>
  <c r="BS127" i="11"/>
  <c r="BT127" i="11"/>
  <c r="BY123" i="11"/>
  <c r="BZ123" i="11"/>
  <c r="CA123" i="11"/>
  <c r="CB123" i="11"/>
  <c r="BQ123" i="11"/>
  <c r="BR123" i="11"/>
  <c r="BS123" i="11"/>
  <c r="BT123" i="11"/>
  <c r="CC122" i="11"/>
  <c r="CD122" i="11"/>
  <c r="CE122" i="11"/>
  <c r="CF122" i="11"/>
  <c r="BU122" i="11"/>
  <c r="BV122" i="11"/>
  <c r="BW122" i="11"/>
  <c r="BX122" i="11"/>
  <c r="BY121" i="11"/>
  <c r="BZ121" i="11"/>
  <c r="CA121" i="11"/>
  <c r="CB121" i="11"/>
  <c r="BQ121" i="11"/>
  <c r="BR121" i="11"/>
  <c r="BS121" i="11"/>
  <c r="BT121" i="11"/>
  <c r="CC120" i="11"/>
  <c r="CD120" i="11"/>
  <c r="CE120" i="11"/>
  <c r="CF120" i="11"/>
  <c r="BU120" i="11"/>
  <c r="BV120" i="11"/>
  <c r="BW120" i="11"/>
  <c r="BX120" i="11"/>
  <c r="BY119" i="11"/>
  <c r="BZ119" i="11"/>
  <c r="CA119" i="11"/>
  <c r="CB119" i="11"/>
  <c r="BQ119" i="11"/>
  <c r="BR119" i="11"/>
  <c r="BS119" i="11"/>
  <c r="BT119" i="11"/>
  <c r="CB214" i="11"/>
  <c r="BY214" i="11"/>
  <c r="BZ214" i="11"/>
  <c r="CA214" i="11"/>
  <c r="BT214" i="11"/>
  <c r="BQ214" i="11"/>
  <c r="BR214" i="11"/>
  <c r="BS214" i="11"/>
  <c r="CF212" i="11"/>
  <c r="CC212" i="11"/>
  <c r="CD212" i="11"/>
  <c r="CE212" i="11"/>
  <c r="BX212" i="11"/>
  <c r="BU212" i="11"/>
  <c r="BV212" i="11"/>
  <c r="BW212" i="11"/>
  <c r="CB210" i="11"/>
  <c r="BY210" i="11"/>
  <c r="BZ210" i="11"/>
  <c r="CA210" i="11"/>
  <c r="BT210" i="11"/>
  <c r="BQ210" i="11"/>
  <c r="BR210" i="11"/>
  <c r="BS210" i="11"/>
  <c r="CF208" i="11"/>
  <c r="CC208" i="11"/>
  <c r="CD208" i="11"/>
  <c r="CE208" i="11"/>
  <c r="BX208" i="11"/>
  <c r="BU208" i="11"/>
  <c r="BV208" i="11"/>
  <c r="BW208" i="11"/>
  <c r="CF207" i="11"/>
  <c r="CC207" i="11"/>
  <c r="CD207" i="11"/>
  <c r="CE207" i="11"/>
  <c r="BX207" i="11"/>
  <c r="BU207" i="11"/>
  <c r="BV207" i="11"/>
  <c r="BW207" i="11"/>
  <c r="CF206" i="11"/>
  <c r="CC206" i="11"/>
  <c r="CD206" i="11"/>
  <c r="CE206" i="11"/>
  <c r="BX206" i="11"/>
  <c r="BU206" i="11"/>
  <c r="BV206" i="11"/>
  <c r="BW206" i="11"/>
  <c r="CE198" i="11"/>
  <c r="CF198" i="11"/>
  <c r="CC198" i="11"/>
  <c r="CD198" i="11"/>
  <c r="BW198" i="11"/>
  <c r="BX198" i="11"/>
  <c r="BU198" i="11"/>
  <c r="BV198" i="11"/>
  <c r="CA196" i="11"/>
  <c r="CB196" i="11"/>
  <c r="BY196" i="11"/>
  <c r="BZ196" i="11"/>
  <c r="BS196" i="11"/>
  <c r="BT196" i="11"/>
  <c r="BQ196" i="11"/>
  <c r="BR196" i="11"/>
  <c r="AZ196" i="11"/>
  <c r="AV196" i="11"/>
  <c r="CA195" i="11"/>
  <c r="CB195" i="11"/>
  <c r="BY195" i="11"/>
  <c r="BZ195" i="11"/>
  <c r="BS195" i="11"/>
  <c r="BT195" i="11"/>
  <c r="BQ195" i="11"/>
  <c r="BR195" i="11"/>
  <c r="AZ191" i="11"/>
  <c r="CA190" i="11"/>
  <c r="CB190" i="11"/>
  <c r="BY190" i="11"/>
  <c r="BZ190" i="11"/>
  <c r="BS190" i="11"/>
  <c r="BT190" i="11"/>
  <c r="BQ190" i="11"/>
  <c r="BR190" i="11"/>
  <c r="CE188" i="11"/>
  <c r="CF188" i="11"/>
  <c r="CC188" i="11"/>
  <c r="CD188" i="11"/>
  <c r="BW188" i="11"/>
  <c r="BX188" i="11"/>
  <c r="BU188" i="11"/>
  <c r="BV188" i="11"/>
  <c r="CE187" i="11"/>
  <c r="CF187" i="11"/>
  <c r="CC187" i="11"/>
  <c r="CD187" i="11"/>
  <c r="BW187" i="11"/>
  <c r="BX187" i="11"/>
  <c r="BU187" i="11"/>
  <c r="BV187" i="11"/>
  <c r="CA186" i="11"/>
  <c r="CB186" i="11"/>
  <c r="BY186" i="11"/>
  <c r="BZ186" i="11"/>
  <c r="BS186" i="11"/>
  <c r="BT186" i="11"/>
  <c r="BQ186" i="11"/>
  <c r="BR186" i="11"/>
  <c r="AZ186" i="11"/>
  <c r="AV186" i="11"/>
  <c r="CA185" i="11"/>
  <c r="CB185" i="11"/>
  <c r="BY185" i="11"/>
  <c r="BZ185" i="11"/>
  <c r="BS185" i="11"/>
  <c r="BT185" i="11"/>
  <c r="BQ185" i="11"/>
  <c r="BR185" i="11"/>
  <c r="AZ185" i="11"/>
  <c r="AV185" i="11"/>
  <c r="CA184" i="11"/>
  <c r="CB184" i="11"/>
  <c r="BY184" i="11"/>
  <c r="BZ184" i="11"/>
  <c r="BS184" i="11"/>
  <c r="BT184" i="11"/>
  <c r="BQ184" i="11"/>
  <c r="BR184" i="11"/>
  <c r="AZ184" i="11"/>
  <c r="AV184" i="11"/>
  <c r="CA183" i="11"/>
  <c r="CB183" i="11"/>
  <c r="BY183" i="11"/>
  <c r="BZ183" i="11"/>
  <c r="BS183" i="11"/>
  <c r="BT183" i="11"/>
  <c r="BQ183" i="11"/>
  <c r="BR183" i="11"/>
  <c r="CE181" i="11"/>
  <c r="CF181" i="11"/>
  <c r="CC181" i="11"/>
  <c r="CD181" i="11"/>
  <c r="BW181" i="11"/>
  <c r="BX181" i="11"/>
  <c r="BU181" i="11"/>
  <c r="BV181" i="11"/>
  <c r="CE174" i="11"/>
  <c r="CF174" i="11"/>
  <c r="CC174" i="11"/>
  <c r="CD174" i="11"/>
  <c r="BW174" i="11"/>
  <c r="BX174" i="11"/>
  <c r="BU174" i="11"/>
  <c r="BV174" i="11"/>
  <c r="AZ169" i="11"/>
  <c r="CA168" i="11"/>
  <c r="CB168" i="11"/>
  <c r="BY168" i="11"/>
  <c r="BZ168" i="11"/>
  <c r="BS168" i="11"/>
  <c r="BT168" i="11"/>
  <c r="BQ168" i="11"/>
  <c r="BR168" i="11"/>
  <c r="CE167" i="11"/>
  <c r="CF167" i="11"/>
  <c r="CC167" i="11"/>
  <c r="CD167" i="11"/>
  <c r="BW167" i="11"/>
  <c r="BX167" i="11"/>
  <c r="BU167" i="11"/>
  <c r="BV167" i="11"/>
  <c r="CE166" i="11"/>
  <c r="CF166" i="11"/>
  <c r="CC166" i="11"/>
  <c r="CD166" i="11"/>
  <c r="BW166" i="11"/>
  <c r="BX166" i="11"/>
  <c r="BU166" i="11"/>
  <c r="BV166" i="11"/>
  <c r="CA165" i="11"/>
  <c r="CB165" i="11"/>
  <c r="BY165" i="11"/>
  <c r="BZ165" i="11"/>
  <c r="BS165" i="11"/>
  <c r="BT165" i="11"/>
  <c r="BQ165" i="11"/>
  <c r="BR165" i="11"/>
  <c r="AY165" i="11"/>
  <c r="CE164" i="11"/>
  <c r="CF164" i="11"/>
  <c r="CC164" i="11"/>
  <c r="CD164" i="11"/>
  <c r="BW164" i="11"/>
  <c r="BX164" i="11"/>
  <c r="BU164" i="11"/>
  <c r="BV164" i="11"/>
  <c r="CC157" i="11"/>
  <c r="CD157" i="11"/>
  <c r="CE157" i="11"/>
  <c r="CF157" i="11"/>
  <c r="BU157" i="11"/>
  <c r="BV157" i="11"/>
  <c r="BW157" i="11"/>
  <c r="BX157" i="11"/>
  <c r="CC154" i="11"/>
  <c r="CD154" i="11"/>
  <c r="CE154" i="11"/>
  <c r="CF154" i="11"/>
  <c r="BU154" i="11"/>
  <c r="BV154" i="11"/>
  <c r="BW154" i="11"/>
  <c r="BX154" i="11"/>
  <c r="BY152" i="11"/>
  <c r="BZ152" i="11"/>
  <c r="CA152" i="11"/>
  <c r="CB152" i="11"/>
  <c r="BQ152" i="11"/>
  <c r="BR152" i="11"/>
  <c r="BS152" i="11"/>
  <c r="BT152" i="11"/>
  <c r="BY150" i="11"/>
  <c r="BZ150" i="11"/>
  <c r="CA150" i="11"/>
  <c r="CB150" i="11"/>
  <c r="BQ150" i="11"/>
  <c r="BR150" i="11"/>
  <c r="BS150" i="11"/>
  <c r="BT150" i="11"/>
  <c r="CC148" i="11"/>
  <c r="CD148" i="11"/>
  <c r="CE148" i="11"/>
  <c r="CF148" i="11"/>
  <c r="BU148" i="11"/>
  <c r="BV148" i="11"/>
  <c r="BW148" i="11"/>
  <c r="BX148" i="11"/>
  <c r="BY147" i="11"/>
  <c r="BZ147" i="11"/>
  <c r="CA147" i="11"/>
  <c r="CB147" i="11"/>
  <c r="BQ147" i="11"/>
  <c r="BR147" i="11"/>
  <c r="BS147" i="11"/>
  <c r="BT147" i="11"/>
  <c r="BY144" i="11"/>
  <c r="BZ144" i="11"/>
  <c r="CA144" i="11"/>
  <c r="CB144" i="11"/>
  <c r="BQ144" i="11"/>
  <c r="BR144" i="11"/>
  <c r="BS144" i="11"/>
  <c r="BT144" i="11"/>
  <c r="CC142" i="11"/>
  <c r="CD142" i="11"/>
  <c r="CE142" i="11"/>
  <c r="CF142" i="11"/>
  <c r="BU142" i="11"/>
  <c r="BV142" i="11"/>
  <c r="BW142" i="11"/>
  <c r="BX142" i="11"/>
  <c r="BY141" i="11"/>
  <c r="BZ141" i="11"/>
  <c r="CA141" i="11"/>
  <c r="CB141" i="11"/>
  <c r="BQ141" i="11"/>
  <c r="BR141" i="11"/>
  <c r="BS141" i="11"/>
  <c r="BT141" i="11"/>
  <c r="AY141" i="11"/>
  <c r="CC140" i="11"/>
  <c r="CD140" i="11"/>
  <c r="CE140" i="11"/>
  <c r="CF140" i="11"/>
  <c r="BU140" i="11"/>
  <c r="BV140" i="11"/>
  <c r="BW140" i="11"/>
  <c r="BX140" i="11"/>
  <c r="BY138" i="11"/>
  <c r="BZ138" i="11"/>
  <c r="CA138" i="11"/>
  <c r="CB138" i="11"/>
  <c r="BQ138" i="11"/>
  <c r="BR138" i="11"/>
  <c r="BS138" i="11"/>
  <c r="BT138" i="11"/>
  <c r="AZ138" i="11"/>
  <c r="AV138" i="11"/>
  <c r="BY137" i="11"/>
  <c r="BZ137" i="11"/>
  <c r="CA137" i="11"/>
  <c r="CB137" i="11"/>
  <c r="BQ137" i="11"/>
  <c r="BR137" i="11"/>
  <c r="BS137" i="11"/>
  <c r="BT137" i="11"/>
  <c r="AY137" i="11"/>
  <c r="CC136" i="11"/>
  <c r="CD136" i="11"/>
  <c r="CE136" i="11"/>
  <c r="CF136" i="11"/>
  <c r="BU136" i="11"/>
  <c r="BV136" i="11"/>
  <c r="BW136" i="11"/>
  <c r="BX136" i="11"/>
  <c r="BY134" i="11"/>
  <c r="BZ134" i="11"/>
  <c r="CA134" i="11"/>
  <c r="CB134" i="11"/>
  <c r="BQ134" i="11"/>
  <c r="BR134" i="11"/>
  <c r="BS134" i="11"/>
  <c r="BT134" i="11"/>
  <c r="AY134" i="11"/>
  <c r="CC133" i="11"/>
  <c r="CD133" i="11"/>
  <c r="CE133" i="11"/>
  <c r="CF133" i="11"/>
  <c r="BU133" i="11"/>
  <c r="BV133" i="11"/>
  <c r="BW133" i="11"/>
  <c r="BX133" i="11"/>
  <c r="CC132" i="11"/>
  <c r="CD132" i="11"/>
  <c r="CE132" i="11"/>
  <c r="CF132" i="11"/>
  <c r="BU132" i="11"/>
  <c r="BV132" i="11"/>
  <c r="BW132" i="11"/>
  <c r="BX132" i="11"/>
  <c r="BY130" i="11"/>
  <c r="BZ130" i="11"/>
  <c r="CA130" i="11"/>
  <c r="CB130" i="11"/>
  <c r="BQ130" i="11"/>
  <c r="BR130" i="11"/>
  <c r="BS130" i="11"/>
  <c r="BT130" i="11"/>
  <c r="AY130" i="11"/>
  <c r="CC129" i="11"/>
  <c r="CD129" i="11"/>
  <c r="CE129" i="11"/>
  <c r="CF129" i="11"/>
  <c r="BU129" i="11"/>
  <c r="BV129" i="11"/>
  <c r="BW129" i="11"/>
  <c r="BX129" i="11"/>
  <c r="CC128" i="11"/>
  <c r="CD128" i="11"/>
  <c r="CE128" i="11"/>
  <c r="CF128" i="11"/>
  <c r="BU128" i="11"/>
  <c r="BV128" i="11"/>
  <c r="BW128" i="11"/>
  <c r="BX128" i="11"/>
  <c r="BY126" i="11"/>
  <c r="BZ126" i="11"/>
  <c r="CA126" i="11"/>
  <c r="CB126" i="11"/>
  <c r="BQ126" i="11"/>
  <c r="BR126" i="11"/>
  <c r="BS126" i="11"/>
  <c r="BT126" i="11"/>
  <c r="AY126" i="11"/>
  <c r="CC125" i="11"/>
  <c r="CD125" i="11"/>
  <c r="CE125" i="11"/>
  <c r="CF125" i="11"/>
  <c r="BU125" i="11"/>
  <c r="BV125" i="11"/>
  <c r="BW125" i="11"/>
  <c r="BX125" i="11"/>
  <c r="CC124" i="11"/>
  <c r="CD124" i="11"/>
  <c r="CE124" i="11"/>
  <c r="CF124" i="11"/>
  <c r="BU124" i="11"/>
  <c r="BV124" i="11"/>
  <c r="BW124" i="11"/>
  <c r="BX124" i="11"/>
  <c r="BY118" i="11"/>
  <c r="BZ118" i="11"/>
  <c r="CA118" i="11"/>
  <c r="CB118" i="11"/>
  <c r="BQ118" i="11"/>
  <c r="BR118" i="11"/>
  <c r="BS118" i="11"/>
  <c r="BT118" i="11"/>
  <c r="BY116" i="11"/>
  <c r="BZ116" i="11"/>
  <c r="CB116" i="11"/>
  <c r="CC117" i="11"/>
  <c r="CD117" i="11"/>
  <c r="CF117" i="11"/>
  <c r="CE117" i="11"/>
  <c r="BQ116" i="11"/>
  <c r="BR116" i="11"/>
  <c r="BS116" i="11"/>
  <c r="BT116" i="11"/>
  <c r="BQ117" i="11"/>
  <c r="BR117" i="11"/>
  <c r="BT117" i="11"/>
  <c r="BS117" i="11"/>
  <c r="BY117" i="11"/>
  <c r="CB117" i="11"/>
  <c r="BZ117" i="11"/>
  <c r="CA117" i="11"/>
  <c r="CE116" i="11"/>
  <c r="CC116" i="11"/>
  <c r="CD116" i="11"/>
  <c r="CF116" i="11"/>
  <c r="BU117" i="11"/>
  <c r="BX117" i="11"/>
  <c r="BV117" i="11"/>
  <c r="BW117" i="11"/>
  <c r="BU116" i="11"/>
  <c r="BV116" i="11"/>
  <c r="BX116" i="11"/>
  <c r="BW116" i="11"/>
  <c r="AY209" i="11"/>
  <c r="AY200" i="11"/>
  <c r="BB200" i="11"/>
  <c r="AY212" i="11"/>
  <c r="AZ201" i="11"/>
  <c r="AV201" i="11"/>
  <c r="BB176" i="11"/>
  <c r="AY164" i="11"/>
  <c r="AY157" i="11"/>
  <c r="AY154" i="11"/>
  <c r="AZ142" i="11"/>
  <c r="AV142" i="11"/>
  <c r="AZ137" i="11"/>
  <c r="AV137" i="11"/>
  <c r="AY190" i="11"/>
  <c r="AZ163" i="11"/>
  <c r="AV163" i="11"/>
  <c r="AZ162" i="11"/>
  <c r="AV162" i="11"/>
  <c r="AZ159" i="11"/>
  <c r="AV159" i="11"/>
  <c r="AZ156" i="11"/>
  <c r="AV156" i="11"/>
  <c r="AZ146" i="11"/>
  <c r="AV146" i="11"/>
  <c r="AZ141" i="11"/>
  <c r="AV141" i="11"/>
  <c r="AZ187" i="11"/>
  <c r="AV187" i="11"/>
  <c r="AZ176" i="11"/>
  <c r="AZ170" i="11"/>
  <c r="AV170" i="11"/>
  <c r="AZ165" i="11"/>
  <c r="AV165" i="11"/>
  <c r="AZ160" i="11"/>
  <c r="AV160" i="11"/>
  <c r="AZ134" i="11"/>
  <c r="AV134" i="11"/>
  <c r="AZ130" i="11"/>
  <c r="AV130" i="11"/>
  <c r="AZ126" i="11"/>
  <c r="AV126" i="11"/>
  <c r="AZ122" i="11"/>
  <c r="AV122" i="11"/>
  <c r="AZ120" i="11"/>
  <c r="AV120" i="11"/>
  <c r="AY206" i="11"/>
  <c r="AY198" i="11"/>
  <c r="AY189" i="11"/>
  <c r="AY182" i="11"/>
  <c r="BB209" i="11"/>
  <c r="BB198" i="11"/>
  <c r="AY195" i="11"/>
  <c r="BB181" i="11"/>
  <c r="AV173" i="11"/>
  <c r="AZ173" i="11"/>
  <c r="AV168" i="11"/>
  <c r="AZ168" i="11"/>
  <c r="AV166" i="11"/>
  <c r="AZ166" i="11"/>
  <c r="AV161" i="11"/>
  <c r="AZ161" i="11"/>
  <c r="AV150" i="11"/>
  <c r="AZ150" i="11"/>
  <c r="BB150" i="11"/>
  <c r="AY197" i="11"/>
  <c r="AY181" i="11"/>
  <c r="AV174" i="11"/>
  <c r="AZ174" i="11"/>
  <c r="BB118" i="11"/>
  <c r="AV118" i="11"/>
  <c r="AZ118" i="11"/>
  <c r="BB206" i="11"/>
  <c r="BB205" i="11"/>
  <c r="BB197" i="11"/>
  <c r="BB190" i="11"/>
  <c r="BB189" i="11"/>
  <c r="BB182" i="11"/>
  <c r="AY174" i="11"/>
  <c r="AZ209" i="11"/>
  <c r="AZ206" i="11"/>
  <c r="AZ205" i="11"/>
  <c r="AZ198" i="11"/>
  <c r="AZ197" i="11"/>
  <c r="AZ190" i="11"/>
  <c r="AZ189" i="11"/>
  <c r="AZ182" i="11"/>
  <c r="AZ181" i="11"/>
  <c r="BB174" i="11"/>
  <c r="AY173" i="11"/>
  <c r="AY168" i="11"/>
  <c r="AY166" i="11"/>
  <c r="AV164" i="11"/>
  <c r="AZ164" i="11"/>
  <c r="AY161" i="11"/>
  <c r="AV157" i="11"/>
  <c r="AZ157" i="11"/>
  <c r="AZ154" i="11"/>
  <c r="AV154" i="11"/>
  <c r="AY150" i="11"/>
  <c r="AV148" i="11"/>
  <c r="AZ148" i="11"/>
  <c r="BB148" i="11"/>
  <c r="BB144" i="11"/>
  <c r="AV144" i="11"/>
  <c r="AZ144" i="11"/>
  <c r="BB140" i="11"/>
  <c r="AV140" i="11"/>
  <c r="AZ140" i="11"/>
  <c r="BB136" i="11"/>
  <c r="AV136" i="11"/>
  <c r="AZ136" i="11"/>
  <c r="BB132" i="11"/>
  <c r="AV132" i="11"/>
  <c r="AZ132" i="11"/>
  <c r="BB128" i="11"/>
  <c r="AV128" i="11"/>
  <c r="AZ128" i="11"/>
  <c r="BB124" i="11"/>
  <c r="AV124" i="11"/>
  <c r="AZ124" i="11"/>
  <c r="AV152" i="11"/>
  <c r="AZ152" i="11"/>
  <c r="AY144" i="11"/>
  <c r="AY140" i="11"/>
  <c r="AY136" i="11"/>
  <c r="AY121" i="11"/>
  <c r="BB215" i="11"/>
  <c r="BB214" i="11"/>
  <c r="BB213" i="11"/>
  <c r="BB212" i="11"/>
  <c r="BB211" i="11"/>
  <c r="BB210" i="11"/>
  <c r="AY215" i="11"/>
  <c r="AY214" i="11"/>
  <c r="AY210" i="11"/>
  <c r="BB117" i="11"/>
  <c r="AV117" i="11"/>
  <c r="AZ117" i="11"/>
  <c r="AY117" i="11"/>
  <c r="AY213" i="11"/>
  <c r="AY211" i="11"/>
  <c r="AZ215" i="11"/>
  <c r="AZ214" i="11"/>
  <c r="AZ213" i="11"/>
  <c r="AZ212" i="11"/>
  <c r="AZ211" i="11"/>
  <c r="AZ210" i="11"/>
  <c r="AV155" i="11"/>
  <c r="AZ155" i="11"/>
  <c r="BB155" i="11"/>
  <c r="AV153" i="11"/>
  <c r="AZ153" i="11"/>
  <c r="BB153" i="11"/>
  <c r="AV151" i="11"/>
  <c r="AZ151" i="11"/>
  <c r="BB151" i="11"/>
  <c r="AV149" i="11"/>
  <c r="AZ149" i="11"/>
  <c r="BB149" i="11"/>
  <c r="AV147" i="11"/>
  <c r="AZ147" i="11"/>
  <c r="BB147" i="11"/>
  <c r="BB143" i="11"/>
  <c r="AV143" i="11"/>
  <c r="AZ143" i="11"/>
  <c r="BB139" i="11"/>
  <c r="AV139" i="11"/>
  <c r="AZ139" i="11"/>
  <c r="BB135" i="11"/>
  <c r="AV135" i="11"/>
  <c r="AZ135" i="11"/>
  <c r="BB131" i="11"/>
  <c r="AV131" i="11"/>
  <c r="AZ131" i="11"/>
  <c r="AY155" i="11"/>
  <c r="AY153" i="11"/>
  <c r="AY151" i="11"/>
  <c r="AY149" i="11"/>
  <c r="BB127" i="11"/>
  <c r="AV127" i="11"/>
  <c r="AZ127" i="11"/>
  <c r="AV145" i="11"/>
  <c r="AZ145" i="11"/>
  <c r="BB145" i="11"/>
  <c r="AY127" i="11"/>
  <c r="BB123" i="11"/>
  <c r="AV123" i="11"/>
  <c r="AZ123" i="11"/>
  <c r="BB119" i="11"/>
  <c r="AV119" i="11"/>
  <c r="AZ119" i="11"/>
  <c r="AV121" i="11"/>
  <c r="Q10" i="11" l="1"/>
  <c r="Q9" i="11" l="1"/>
  <c r="B50" i="11"/>
  <c r="B48" i="11"/>
  <c r="B49" i="11" s="1"/>
  <c r="B47" i="11"/>
  <c r="B44" i="11"/>
  <c r="B42" i="11"/>
  <c r="BA115" i="11"/>
  <c r="BA114" i="11"/>
  <c r="BP115" i="11"/>
  <c r="BM115" i="11"/>
  <c r="BL115" i="11"/>
  <c r="BK115" i="11"/>
  <c r="BJ115" i="11"/>
  <c r="BI115" i="11"/>
  <c r="BH115" i="11"/>
  <c r="BG115" i="11"/>
  <c r="BF115" i="11"/>
  <c r="BE115" i="11"/>
  <c r="BD115" i="11"/>
  <c r="BC115" i="11"/>
  <c r="AX115" i="11"/>
  <c r="AW115" i="11"/>
  <c r="AU115" i="11"/>
  <c r="BB115" i="11" s="1"/>
  <c r="AT115" i="11"/>
  <c r="AS115" i="11"/>
  <c r="AR115" i="11"/>
  <c r="AQ115" i="11"/>
  <c r="AP115" i="11"/>
  <c r="AO115" i="11"/>
  <c r="AN115" i="11"/>
  <c r="AM115" i="11"/>
  <c r="AL115" i="11"/>
  <c r="AK115" i="11"/>
  <c r="AJ115" i="11"/>
  <c r="AI115" i="11"/>
  <c r="AG115" i="11"/>
  <c r="AH115" i="11" s="1"/>
  <c r="AF115" i="11"/>
  <c r="AE115" i="11"/>
  <c r="AD115" i="11"/>
  <c r="AC115" i="11"/>
  <c r="BO114" i="11"/>
  <c r="BN114" i="11"/>
  <c r="BM114" i="11"/>
  <c r="BL114" i="11"/>
  <c r="BK114" i="11"/>
  <c r="BJ114" i="11"/>
  <c r="BI114" i="11"/>
  <c r="BH114" i="11"/>
  <c r="BG114" i="11"/>
  <c r="BF114" i="11"/>
  <c r="BE114" i="11"/>
  <c r="BD114" i="11"/>
  <c r="BC114" i="11"/>
  <c r="BB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D114" i="11"/>
  <c r="AC114" i="11"/>
  <c r="CF115" i="11" l="1"/>
  <c r="CE115" i="11"/>
  <c r="CC115" i="11"/>
  <c r="CD115" i="11"/>
  <c r="CB115" i="11"/>
  <c r="CA115" i="11"/>
  <c r="BY115" i="11"/>
  <c r="BZ115" i="11"/>
  <c r="BX115" i="11"/>
  <c r="BW115" i="11"/>
  <c r="BV115" i="11"/>
  <c r="BU115" i="11"/>
  <c r="BT115" i="11"/>
  <c r="BS115" i="11"/>
  <c r="BQ115" i="11"/>
  <c r="BR115" i="11"/>
  <c r="AZ115" i="11"/>
  <c r="AY115" i="11"/>
  <c r="AV115" i="11"/>
  <c r="R12" i="12"/>
  <c r="R11" i="12"/>
  <c r="R10" i="12"/>
  <c r="R9" i="12"/>
  <c r="R8" i="12"/>
  <c r="P8" i="12"/>
  <c r="R7" i="12"/>
  <c r="P7" i="12"/>
  <c r="R6" i="12"/>
  <c r="Q6" i="12"/>
  <c r="P6" i="12"/>
  <c r="R5" i="12"/>
  <c r="Q5" i="12"/>
  <c r="P5" i="12"/>
  <c r="R4" i="12"/>
  <c r="Q4" i="12"/>
  <c r="P4" i="12"/>
  <c r="R3" i="12"/>
  <c r="Q3" i="12"/>
  <c r="P3" i="12"/>
  <c r="R2" i="12"/>
  <c r="Q2" i="12"/>
  <c r="P2" i="12"/>
  <c r="P43" i="11"/>
  <c r="Q43" i="11"/>
  <c r="R43" i="11"/>
  <c r="P44" i="11"/>
  <c r="Q44" i="11"/>
  <c r="R44" i="11"/>
  <c r="P45" i="11"/>
  <c r="Q45" i="11"/>
  <c r="R45" i="11"/>
  <c r="P46" i="11"/>
  <c r="Q46" i="11"/>
  <c r="R46" i="11"/>
  <c r="P47" i="11"/>
  <c r="Q47" i="11"/>
  <c r="R47" i="11"/>
  <c r="P48" i="11"/>
  <c r="Q48" i="11"/>
  <c r="R48" i="11"/>
  <c r="P49" i="11"/>
  <c r="Q49" i="11"/>
  <c r="R49" i="11"/>
  <c r="P50" i="11"/>
  <c r="Q50" i="11"/>
  <c r="R50" i="11"/>
  <c r="P51" i="11"/>
  <c r="Q51" i="11"/>
  <c r="R51" i="11"/>
  <c r="P52" i="11"/>
  <c r="Q52" i="11"/>
  <c r="R52" i="11"/>
  <c r="P53" i="11"/>
  <c r="Q53" i="11"/>
  <c r="R53" i="11"/>
  <c r="P54" i="11"/>
  <c r="Q54" i="11"/>
  <c r="R54" i="11"/>
  <c r="P55" i="11"/>
  <c r="Q55" i="11"/>
  <c r="R55" i="11"/>
  <c r="P56" i="11"/>
  <c r="Q56" i="11"/>
  <c r="R56" i="11"/>
  <c r="P57" i="11"/>
  <c r="Q57" i="11"/>
  <c r="R57" i="11"/>
  <c r="P58" i="11"/>
  <c r="Q58" i="11"/>
  <c r="R58" i="11"/>
  <c r="P59" i="11"/>
  <c r="Q59" i="11"/>
  <c r="R59" i="11"/>
  <c r="P60" i="11"/>
  <c r="Q60" i="11"/>
  <c r="R60" i="11"/>
  <c r="P61" i="11"/>
  <c r="Q61" i="11"/>
  <c r="R61" i="11"/>
  <c r="P62" i="11"/>
  <c r="Q62" i="11"/>
  <c r="R62" i="11"/>
  <c r="P63" i="11"/>
  <c r="Q63" i="11"/>
  <c r="R63" i="11"/>
  <c r="P64" i="11"/>
  <c r="Q64" i="11"/>
  <c r="R64" i="11"/>
  <c r="P65" i="11"/>
  <c r="Q65" i="11"/>
  <c r="R65" i="11"/>
  <c r="P66" i="11"/>
  <c r="Q66" i="11"/>
  <c r="R66" i="11"/>
  <c r="P67" i="11"/>
  <c r="Q67" i="11"/>
  <c r="R67" i="11"/>
  <c r="P68" i="11"/>
  <c r="Q68" i="11"/>
  <c r="R68" i="11"/>
  <c r="P69" i="11"/>
  <c r="Q69" i="11"/>
  <c r="R69" i="11"/>
  <c r="P70" i="11"/>
  <c r="Q70" i="11"/>
  <c r="R70" i="11"/>
  <c r="R42" i="11"/>
  <c r="Q42" i="11"/>
  <c r="P42" i="11"/>
  <c r="D88" i="11" l="1"/>
  <c r="B88" i="11" s="1"/>
  <c r="D85" i="11"/>
  <c r="B85" i="11" s="1"/>
  <c r="D87" i="11"/>
  <c r="B87" i="11" s="1"/>
  <c r="D86" i="11"/>
  <c r="B86" i="11" s="1"/>
  <c r="E85" i="11"/>
  <c r="C85" i="11" s="1"/>
  <c r="S72" i="11"/>
  <c r="B106" i="11"/>
  <c r="A111" i="11"/>
  <c r="B89" i="11" l="1"/>
  <c r="B112" i="11"/>
  <c r="G21" i="8" l="1"/>
  <c r="G16" i="8"/>
  <c r="G15" i="8"/>
  <c r="G10" i="8"/>
  <c r="G9" i="8"/>
  <c r="G8" i="8"/>
  <c r="G57" i="1" l="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56" i="1"/>
  <c r="G16" i="1" l="1"/>
  <c r="G15" i="1" l="1"/>
  <c r="H17" i="1" l="1"/>
  <c r="H18" i="1"/>
  <c r="H19" i="1"/>
  <c r="H20" i="1"/>
  <c r="H21" i="1"/>
  <c r="H16" i="1"/>
  <c r="G10" i="1"/>
  <c r="E9" i="1" l="1"/>
  <c r="E10" i="1"/>
  <c r="E8" i="1"/>
  <c r="G9" i="1" l="1"/>
  <c r="H9" i="1" s="1"/>
  <c r="H10" i="1"/>
  <c r="G8" i="1"/>
  <c r="H15" i="1"/>
  <c r="H11" i="1"/>
  <c r="H6" i="1"/>
  <c r="H8" i="1" l="1"/>
</calcChain>
</file>

<file path=xl/comments1.xml><?xml version="1.0" encoding="utf-8"?>
<comments xmlns="http://schemas.openxmlformats.org/spreadsheetml/2006/main">
  <authors>
    <author>Connolly, Katarina</author>
  </authors>
  <commentList>
    <comment ref="A1" authorId="0" shapeId="0">
      <text>
        <r>
          <rPr>
            <b/>
            <sz val="9"/>
            <color indexed="81"/>
            <rFont val="Tahoma"/>
            <family val="2"/>
          </rPr>
          <t>Connolly, Katarina:</t>
        </r>
        <r>
          <rPr>
            <sz val="9"/>
            <color indexed="81"/>
            <rFont val="Tahoma"/>
            <family val="2"/>
          </rPr>
          <t xml:space="preserve">
</t>
        </r>
        <r>
          <rPr>
            <b/>
            <sz val="9"/>
            <color indexed="81"/>
            <rFont val="Tahoma"/>
            <family val="2"/>
          </rPr>
          <t xml:space="preserve">
CAPTURED IN THE OLD TEMPLATE</t>
        </r>
      </text>
    </comment>
    <comment ref="K1"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FIELD/ITEM
</t>
        </r>
        <r>
          <rPr>
            <sz val="9"/>
            <color indexed="81"/>
            <rFont val="Tahoma"/>
            <family val="2"/>
          </rPr>
          <t>"Consideration per security offered"</t>
        </r>
      </text>
    </comment>
    <comment ref="L1" authorId="0" shapeId="0">
      <text>
        <r>
          <rPr>
            <b/>
            <sz val="9"/>
            <color indexed="81"/>
            <rFont val="Tahoma"/>
            <family val="2"/>
          </rPr>
          <t>Connolly, Katarina:</t>
        </r>
        <r>
          <rPr>
            <sz val="9"/>
            <color indexed="81"/>
            <rFont val="Tahoma"/>
            <family val="2"/>
          </rPr>
          <t xml:space="preserve">
</t>
        </r>
        <r>
          <rPr>
            <b/>
            <sz val="9"/>
            <color indexed="81"/>
            <rFont val="Tahoma"/>
            <family val="2"/>
          </rPr>
          <t xml:space="preserve">
NEW FIELD/ITEM</t>
        </r>
        <r>
          <rPr>
            <sz val="9"/>
            <color indexed="81"/>
            <rFont val="Tahoma"/>
            <family val="2"/>
          </rPr>
          <t xml:space="preserve">
Pop-up window to read "Taxonomy according to PR and MiFID / MIFIR."
</t>
        </r>
        <r>
          <rPr>
            <b/>
            <sz val="9"/>
            <color indexed="81"/>
            <rFont val="Tahoma"/>
            <family val="2"/>
          </rPr>
          <t>Kane, Jenny:</t>
        </r>
        <r>
          <rPr>
            <sz val="9"/>
            <color indexed="81"/>
            <rFont val="Tahoma"/>
            <family val="2"/>
          </rPr>
          <t xml:space="preserve">
Moved down from above as needed per ISIN.</t>
        </r>
      </text>
    </comment>
    <comment ref="M1" authorId="0" shapeId="0">
      <text>
        <r>
          <rPr>
            <b/>
            <sz val="9"/>
            <color indexed="81"/>
            <rFont val="Tahoma"/>
            <family val="2"/>
          </rPr>
          <t>Connolly, Katarina:</t>
        </r>
        <r>
          <rPr>
            <sz val="9"/>
            <color indexed="81"/>
            <rFont val="Tahoma"/>
            <family val="2"/>
          </rPr>
          <t xml:space="preserve">
</t>
        </r>
        <r>
          <rPr>
            <b/>
            <sz val="9"/>
            <color indexed="81"/>
            <rFont val="Tahoma"/>
            <family val="2"/>
          </rPr>
          <t xml:space="preserve">NEW FIELD/INFO
</t>
        </r>
        <r>
          <rPr>
            <sz val="9"/>
            <color indexed="81"/>
            <rFont val="Tahoma"/>
            <family val="2"/>
          </rPr>
          <t xml:space="preserve">"Taxonomy according to PR and MiFID / MIFIR."
</t>
        </r>
        <r>
          <rPr>
            <b/>
            <sz val="9"/>
            <color indexed="81"/>
            <rFont val="Tahoma"/>
            <family val="2"/>
          </rPr>
          <t>Kane, Jenny:</t>
        </r>
        <r>
          <rPr>
            <sz val="9"/>
            <color indexed="81"/>
            <rFont val="Tahoma"/>
            <family val="2"/>
          </rPr>
          <t xml:space="preserve">
Moved down from above as needed per ISIN.</t>
        </r>
      </text>
    </comment>
  </commentList>
</comments>
</file>

<file path=xl/sharedStrings.xml><?xml version="1.0" encoding="utf-8"?>
<sst xmlns="http://schemas.openxmlformats.org/spreadsheetml/2006/main" count="1569" uniqueCount="905">
  <si>
    <t>Name</t>
  </si>
  <si>
    <t>Validation</t>
  </si>
  <si>
    <t>Valid / Invalid</t>
  </si>
  <si>
    <t>Green Tick / Red X</t>
  </si>
  <si>
    <t>Details related to the Passporting of the document:</t>
  </si>
  <si>
    <t>Passport to:</t>
  </si>
  <si>
    <t>Public Offer</t>
  </si>
  <si>
    <t>Admission to Trading</t>
  </si>
  <si>
    <t>Translation required</t>
  </si>
  <si>
    <t>Austria</t>
  </si>
  <si>
    <t>Belgium</t>
  </si>
  <si>
    <t>Bulgaria</t>
  </si>
  <si>
    <t>Croatia</t>
  </si>
  <si>
    <t>Cyprus</t>
  </si>
  <si>
    <t>Czech Republic</t>
  </si>
  <si>
    <t>Denmark</t>
  </si>
  <si>
    <t>Estonia</t>
  </si>
  <si>
    <t>Finland</t>
  </si>
  <si>
    <t>France</t>
  </si>
  <si>
    <t>Germany</t>
  </si>
  <si>
    <t>Greece</t>
  </si>
  <si>
    <t>Hungary</t>
  </si>
  <si>
    <t>Iceland</t>
  </si>
  <si>
    <t>Italy</t>
  </si>
  <si>
    <t>Latvia</t>
  </si>
  <si>
    <t>Lichtenstein</t>
  </si>
  <si>
    <t>Lithuania</t>
  </si>
  <si>
    <t>Luxembourg</t>
  </si>
  <si>
    <t>Malta</t>
  </si>
  <si>
    <t>The Netherlands</t>
  </si>
  <si>
    <t>Norway</t>
  </si>
  <si>
    <t>Poland</t>
  </si>
  <si>
    <t>Portugal</t>
  </si>
  <si>
    <t>Romania</t>
  </si>
  <si>
    <t>Slovakia</t>
  </si>
  <si>
    <t>Slovenia</t>
  </si>
  <si>
    <t>Spain</t>
  </si>
  <si>
    <t>Sweden</t>
  </si>
  <si>
    <t>United Kingdom</t>
  </si>
  <si>
    <t>Update to an Existing Submission</t>
  </si>
  <si>
    <t>Items</t>
  </si>
  <si>
    <t>Job Number to which this submission relates:</t>
  </si>
  <si>
    <t>Submitter's Name:</t>
  </si>
  <si>
    <t>Submitter's Company:</t>
  </si>
  <si>
    <t>CBI Logo</t>
  </si>
  <si>
    <t>New Submission</t>
  </si>
  <si>
    <t>What action is requested?</t>
  </si>
  <si>
    <t>Filing with a request to passport</t>
  </si>
  <si>
    <t>Submitter details:</t>
  </si>
  <si>
    <t>JOB20001234</t>
  </si>
  <si>
    <t>Base Prospectus Identifier Number:</t>
  </si>
  <si>
    <t>Date of Base Prospectus:</t>
  </si>
  <si>
    <t>Details related to the Product(s):</t>
  </si>
  <si>
    <t>Prospectus related information:</t>
  </si>
  <si>
    <t>Required Confirmations:</t>
  </si>
  <si>
    <t>Santander UK plc</t>
  </si>
  <si>
    <t>PTCQB104N23FMNK2RZ28</t>
  </si>
  <si>
    <t>Yes/No</t>
  </si>
  <si>
    <t>Class Description</t>
  </si>
  <si>
    <t>Enter Date of Initial Filing:</t>
  </si>
  <si>
    <t>Retail</t>
  </si>
  <si>
    <t>If Dual Listed, Other Market</t>
  </si>
  <si>
    <t xml:space="preserve">Primary Market </t>
  </si>
  <si>
    <t>Confirmed</t>
  </si>
  <si>
    <t>Not Complete</t>
  </si>
  <si>
    <t>Submission Details:</t>
  </si>
  <si>
    <t>Securities Details:</t>
  </si>
  <si>
    <t>Passporting Details:</t>
  </si>
  <si>
    <t>ISIN</t>
  </si>
  <si>
    <t>FISN</t>
  </si>
  <si>
    <t>CFI Code</t>
  </si>
  <si>
    <t>Issuer Name:</t>
  </si>
  <si>
    <t>Guarantor Name:</t>
  </si>
  <si>
    <t>Guarantor LEI Code:</t>
  </si>
  <si>
    <t>Issuer LEI Code:</t>
  </si>
  <si>
    <t>Final Term Submission Form - Overview</t>
  </si>
  <si>
    <t>Expected Maturity Date</t>
  </si>
  <si>
    <t>Class</t>
  </si>
  <si>
    <t>Details</t>
  </si>
  <si>
    <t>Contents</t>
  </si>
  <si>
    <t>Issue Date of the Securities</t>
  </si>
  <si>
    <t>Issuer LEI:</t>
  </si>
  <si>
    <t>Does the submission contain multiple ISINs?:</t>
  </si>
  <si>
    <t>Series</t>
  </si>
  <si>
    <t>Market Type</t>
  </si>
  <si>
    <t>To be admitted to trading</t>
  </si>
  <si>
    <t>Security Description</t>
  </si>
  <si>
    <t>Date of Final Terms</t>
  </si>
  <si>
    <t>Issuer Country:</t>
  </si>
  <si>
    <t>Guarantor Country:</t>
  </si>
  <si>
    <t>Offeror Name:</t>
  </si>
  <si>
    <t>Offeror LEI Code:</t>
  </si>
  <si>
    <t>Offeror Country:</t>
  </si>
  <si>
    <t xml:space="preserve">Type of Submission: </t>
  </si>
  <si>
    <t>Tick one of the following:</t>
  </si>
  <si>
    <t>PAGE NOT EDITABLE FOR USERS, COLUMN E WILL POPULATE AUTOMATICALLY FROM OTHER TABS</t>
  </si>
  <si>
    <t>Securities Type</t>
  </si>
  <si>
    <t>Other</t>
  </si>
  <si>
    <t>Details related to the Issuer/Offeror/Guarantor and other entities related to the prospectus:</t>
  </si>
  <si>
    <t>Type of Submission:</t>
  </si>
  <si>
    <t>What action is requested?:</t>
  </si>
  <si>
    <t>Name of Programme</t>
  </si>
  <si>
    <t>Tranche</t>
  </si>
  <si>
    <t>Volume Offered:</t>
  </si>
  <si>
    <t>Price Offered:</t>
  </si>
  <si>
    <t>Consideration  Offered:</t>
  </si>
  <si>
    <t>Volume Raised:</t>
  </si>
  <si>
    <t>Price Raised:</t>
  </si>
  <si>
    <t>Consideration  Raised:</t>
  </si>
  <si>
    <t>Bail-in-ability:</t>
  </si>
  <si>
    <t>XS2025977123</t>
  </si>
  <si>
    <t>Offer and Admission to trading</t>
  </si>
  <si>
    <t>Reason for Update / message to Host Competant Authority:</t>
  </si>
  <si>
    <t>1 - 15</t>
  </si>
  <si>
    <t>16 - 17</t>
  </si>
  <si>
    <t>No</t>
  </si>
  <si>
    <t>18</t>
  </si>
  <si>
    <t>Contact e-mail address:</t>
  </si>
  <si>
    <t>Underlying Market Measure</t>
  </si>
  <si>
    <t>Trading Venue</t>
  </si>
  <si>
    <t>Show only the first entry from Securities Details tab</t>
  </si>
  <si>
    <t>List of countries pulled from list selected on the Passporting details</t>
  </si>
  <si>
    <t>Valid</t>
  </si>
  <si>
    <t>Submitter Details: Name</t>
  </si>
  <si>
    <t>Country/State</t>
  </si>
  <si>
    <t>Ireland</t>
  </si>
  <si>
    <t>England &amp; Wales</t>
  </si>
  <si>
    <t>Delaware</t>
  </si>
  <si>
    <t>New York</t>
  </si>
  <si>
    <t>Cayman Islands</t>
  </si>
  <si>
    <t>Abu Dhabi</t>
  </si>
  <si>
    <t>Armenia</t>
  </si>
  <si>
    <t>Australia</t>
  </si>
  <si>
    <t>Azerbaijan</t>
  </si>
  <si>
    <t>Bahamas</t>
  </si>
  <si>
    <t>Bahrain</t>
  </si>
  <si>
    <t>Bermuda</t>
  </si>
  <si>
    <t>Brazil</t>
  </si>
  <si>
    <t>British Virgin Islands</t>
  </si>
  <si>
    <t>Burundi</t>
  </si>
  <si>
    <t>Canada</t>
  </si>
  <si>
    <t>Channel Islands</t>
  </si>
  <si>
    <t>Chile</t>
  </si>
  <si>
    <t>China</t>
  </si>
  <si>
    <t>Cook Islands</t>
  </si>
  <si>
    <t>Dubai</t>
  </si>
  <si>
    <t>Egypt</t>
  </si>
  <si>
    <t>England</t>
  </si>
  <si>
    <t>England and Wales</t>
  </si>
  <si>
    <t>Gabonese Republic</t>
  </si>
  <si>
    <t>Georgia</t>
  </si>
  <si>
    <t>Gibraltar</t>
  </si>
  <si>
    <t>Guernsey</t>
  </si>
  <si>
    <t>Hong Kong</t>
  </si>
  <si>
    <t>Indonesia</t>
  </si>
  <si>
    <t>Iraq</t>
  </si>
  <si>
    <t>Isle of Man</t>
  </si>
  <si>
    <t>Israel</t>
  </si>
  <si>
    <t>Japan</t>
  </si>
  <si>
    <t>Jersey</t>
  </si>
  <si>
    <t>Jordan</t>
  </si>
  <si>
    <t>Kazakhstan</t>
  </si>
  <si>
    <t>Kingdom of Morocco</t>
  </si>
  <si>
    <t>Kuwait</t>
  </si>
  <si>
    <t>Liberia</t>
  </si>
  <si>
    <t>Liechtenstein</t>
  </si>
  <si>
    <t>Macedonia</t>
  </si>
  <si>
    <t>Malaysia</t>
  </si>
  <si>
    <t>Mauritius</t>
  </si>
  <si>
    <t>Mexico</t>
  </si>
  <si>
    <t>Mozambique</t>
  </si>
  <si>
    <t>Netherlands</t>
  </si>
  <si>
    <t>Netherlands Antilles</t>
  </si>
  <si>
    <t>Nevis</t>
  </si>
  <si>
    <t>Nigeria</t>
  </si>
  <si>
    <t>Oman</t>
  </si>
  <si>
    <t>Pakistan</t>
  </si>
  <si>
    <t>Panama</t>
  </si>
  <si>
    <t>Peru</t>
  </si>
  <si>
    <t>Russia</t>
  </si>
  <si>
    <t>Rwanda</t>
  </si>
  <si>
    <t>Saudi Arabia</t>
  </si>
  <si>
    <t>Scotland</t>
  </si>
  <si>
    <t>Sharjah</t>
  </si>
  <si>
    <t>Singapore</t>
  </si>
  <si>
    <t>Slovak Republic</t>
  </si>
  <si>
    <t>South Africa</t>
  </si>
  <si>
    <t>Switzerland</t>
  </si>
  <si>
    <t>Taiwan</t>
  </si>
  <si>
    <t>Thailand</t>
  </si>
  <si>
    <t>Turkey</t>
  </si>
  <si>
    <t>UAE</t>
  </si>
  <si>
    <t>Ukraine</t>
  </si>
  <si>
    <t>Uruguay</t>
  </si>
  <si>
    <t>USA</t>
  </si>
  <si>
    <t>Vietnam</t>
  </si>
  <si>
    <t>Wales</t>
  </si>
  <si>
    <t>Host Countries for which passporting is required (please tick relevant boxes):</t>
  </si>
  <si>
    <t>Required Confirmations for Passporting:</t>
  </si>
  <si>
    <t>**These confirmations are subject to change and review by Legal</t>
  </si>
  <si>
    <t>Issuer</t>
  </si>
  <si>
    <t>Offeror</t>
  </si>
  <si>
    <t>Product Type:</t>
  </si>
  <si>
    <t>Programme Name:</t>
  </si>
  <si>
    <t>Free text, Optional, editable/visible only for Base Prospectuses and RD / URD ; e.g. '€10,000,000,000 Euro Medium Term Note Programme'</t>
  </si>
  <si>
    <t>Series:</t>
  </si>
  <si>
    <t>integer value or numerical character or combination of both; e.g. “1” or "A" or "A1" as opposed to "Series 1” / "Series A" e.g. "A1" / "Series A1"; ALSO dashes e.g. '1-A' as opposed to "Series 1-A, 1-B, 2-A" etc.</t>
  </si>
  <si>
    <t>Tranche:</t>
  </si>
  <si>
    <t xml:space="preserve">integer value or numerical character or combination of both; e.g. “1” or "A" or "A1" as opposed to “Tranche 1” / "Tranche A" / "Tranche A1"; ALSO dashes e.g. "1-A" or "1-B" etc </t>
  </si>
  <si>
    <t>Underlying Assets:</t>
  </si>
  <si>
    <t>ABS</t>
  </si>
  <si>
    <t>Covered Bond</t>
  </si>
  <si>
    <t>Debt</t>
  </si>
  <si>
    <t>Derivative</t>
  </si>
  <si>
    <t>*Please specify:</t>
  </si>
  <si>
    <t xml:space="preserve">EONIA </t>
  </si>
  <si>
    <t>EONS</t>
  </si>
  <si>
    <t>EURI</t>
  </si>
  <si>
    <t>EUUS</t>
  </si>
  <si>
    <t>GCFR</t>
  </si>
  <si>
    <t>ISDA</t>
  </si>
  <si>
    <t>LIBI</t>
  </si>
  <si>
    <t>LIBO</t>
  </si>
  <si>
    <t>MAAA</t>
  </si>
  <si>
    <t>PFAN</t>
  </si>
  <si>
    <t>TIBO</t>
  </si>
  <si>
    <t>STBO</t>
  </si>
  <si>
    <t>BBSW</t>
  </si>
  <si>
    <t>JIBA</t>
  </si>
  <si>
    <t>BUBO</t>
  </si>
  <si>
    <t xml:space="preserve">CDOR </t>
  </si>
  <si>
    <t>CIBO</t>
  </si>
  <si>
    <t>MOSP</t>
  </si>
  <si>
    <t>NIBO</t>
  </si>
  <si>
    <t>PRBO</t>
  </si>
  <si>
    <t>TLBO</t>
  </si>
  <si>
    <t>WIBO</t>
  </si>
  <si>
    <t>TREA</t>
  </si>
  <si>
    <t xml:space="preserve">SWAP </t>
  </si>
  <si>
    <t>FUSW</t>
  </si>
  <si>
    <t>Trading Venue:</t>
  </si>
  <si>
    <t>CFI</t>
  </si>
  <si>
    <t>Issue Date of the Securities:</t>
  </si>
  <si>
    <t>Nominal Amount:</t>
  </si>
  <si>
    <t>Nominal Amount Currency:</t>
  </si>
  <si>
    <t xml:space="preserve">Minimum Denomination: </t>
  </si>
  <si>
    <t xml:space="preserve">Minimum Denomination Currency: </t>
  </si>
  <si>
    <t>Maturity or Expiry Date:</t>
  </si>
  <si>
    <t>(Anticipated) Date of Admission to Trading:</t>
  </si>
  <si>
    <t>VALIDATION RULES:</t>
  </si>
  <si>
    <t>Country Code</t>
  </si>
  <si>
    <t>AT</t>
  </si>
  <si>
    <t>BE</t>
  </si>
  <si>
    <t>BG</t>
  </si>
  <si>
    <t>HR</t>
  </si>
  <si>
    <t>CY</t>
  </si>
  <si>
    <t>CZ</t>
  </si>
  <si>
    <t>DK</t>
  </si>
  <si>
    <t>EE</t>
  </si>
  <si>
    <t>FI</t>
  </si>
  <si>
    <t>FR</t>
  </si>
  <si>
    <t>DE</t>
  </si>
  <si>
    <t>GR</t>
  </si>
  <si>
    <t>HU</t>
  </si>
  <si>
    <t>IS</t>
  </si>
  <si>
    <t>IT</t>
  </si>
  <si>
    <t>LV</t>
  </si>
  <si>
    <t>LI</t>
  </si>
  <si>
    <t>LT</t>
  </si>
  <si>
    <t>LU</t>
  </si>
  <si>
    <t>MT</t>
  </si>
  <si>
    <t>NL</t>
  </si>
  <si>
    <t>NO</t>
  </si>
  <si>
    <t>PL</t>
  </si>
  <si>
    <t>PT</t>
  </si>
  <si>
    <t>RO</t>
  </si>
  <si>
    <t xml:space="preserve"> SK</t>
  </si>
  <si>
    <t>SI</t>
  </si>
  <si>
    <t>ES</t>
  </si>
  <si>
    <t>SE</t>
  </si>
  <si>
    <t>To be admitted to trading?</t>
  </si>
  <si>
    <t>Public Offer:</t>
  </si>
  <si>
    <t>Dual Listing?</t>
  </si>
  <si>
    <t>Retail Issuance</t>
  </si>
  <si>
    <t>Type of Securities</t>
  </si>
  <si>
    <t>Denomination Per Unit</t>
  </si>
  <si>
    <t>ISIN of Underlying Security/Index</t>
  </si>
  <si>
    <t>Name of Underlying Security</t>
  </si>
  <si>
    <t>Name of Index</t>
  </si>
  <si>
    <t>Trading Venue Name:</t>
  </si>
  <si>
    <t>Type of Offer and/or Admission to trading:</t>
  </si>
  <si>
    <t>Is there an Underlying Market Measure?</t>
  </si>
  <si>
    <t>Document Language</t>
  </si>
  <si>
    <t>Related Prospectus I.D.</t>
  </si>
  <si>
    <t>Please specify further detail in case Other is selected</t>
  </si>
  <si>
    <t>Submission Type</t>
  </si>
  <si>
    <t>Filing</t>
  </si>
  <si>
    <t>Submission Sub Type</t>
  </si>
  <si>
    <t>Final Terms</t>
  </si>
  <si>
    <t>Column Names</t>
  </si>
  <si>
    <t>Values</t>
  </si>
  <si>
    <t>Mapping status/FieldName/Comments</t>
  </si>
  <si>
    <t>TO BE Created Fields</t>
  </si>
  <si>
    <t>cbi_submissiontype/SMXJob</t>
  </si>
  <si>
    <t>SMX INSTITUION TABLE</t>
  </si>
  <si>
    <t>cbi_job</t>
  </si>
  <si>
    <t>Total Rows</t>
  </si>
  <si>
    <t>cbi_reasonforupdate</t>
  </si>
  <si>
    <t>cbi_institutionid</t>
  </si>
  <si>
    <t>cbi_institutionname</t>
  </si>
  <si>
    <t>cbi_leicode</t>
  </si>
  <si>
    <t>cbi_entitytype</t>
  </si>
  <si>
    <t>cbi_submittername</t>
  </si>
  <si>
    <t>cbi_submittercompany</t>
  </si>
  <si>
    <t>cbi_contactemailaddress</t>
  </si>
  <si>
    <t>Drives other Logic's in Cell : cbi_passportrequired/sm_job, cbi_filingonly/Smx_Job, cbi_filingwitharequesttopassport/smx_job</t>
  </si>
  <si>
    <t>cbi_baseprospectus/smx_job</t>
  </si>
  <si>
    <r>
      <rPr>
        <sz val="11"/>
        <color rgb="FFFF0000"/>
        <rFont val="Calibri"/>
        <family val="2"/>
        <scheme val="minor"/>
      </rPr>
      <t>cbi_documentdate/cbi_smxdocument??,</t>
    </r>
    <r>
      <rPr>
        <sz val="11"/>
        <color theme="1"/>
        <rFont val="Calibri"/>
        <family val="2"/>
        <scheme val="minor"/>
      </rPr>
      <t xml:space="preserve"> cbi_approvaldateofbaseprospectus/smx_job</t>
    </r>
  </si>
  <si>
    <t>TABLE</t>
  </si>
  <si>
    <t>cbi_Issuerhavegaurantor</t>
  </si>
  <si>
    <t>will depend on completion of passporting</t>
  </si>
  <si>
    <t>Request to passport only</t>
  </si>
  <si>
    <t>cbi_passportrequired/sm_job</t>
  </si>
  <si>
    <t>Filing Only</t>
  </si>
  <si>
    <t>cbi_filingonly/Smx_Job</t>
  </si>
  <si>
    <t>cbi_filingwitharequesttopassport/smx_job</t>
  </si>
  <si>
    <t>cbi_multipleisins/smx_security</t>
  </si>
  <si>
    <t>cbi_producttype/smx_security</t>
  </si>
  <si>
    <t>cbi_programmename/smx_Job should there mapping to Job be retained?</t>
  </si>
  <si>
    <t>cbi_programmename/smx_security</t>
  </si>
  <si>
    <t>cbi_series/smx_jobshould there mapping to Job be retained?</t>
  </si>
  <si>
    <t>cbi_series/smx_security</t>
  </si>
  <si>
    <t>cbi_tranche/smx_securities</t>
  </si>
  <si>
    <t>cbi_underlyingassets/smx_securities</t>
  </si>
  <si>
    <t>UnderlyingAssets Other</t>
  </si>
  <si>
    <t xml:space="preserve">Gets visible when Other option is selected for Underlying asset </t>
  </si>
  <si>
    <t>cbi_underlyingassetsother/smx_securities</t>
  </si>
  <si>
    <t>cbi_isintype</t>
  </si>
  <si>
    <t>cbi_isin</t>
  </si>
  <si>
    <t>cbi_fisn</t>
  </si>
  <si>
    <t>cbi_cfi</t>
  </si>
  <si>
    <t>cbi_nominalamount</t>
  </si>
  <si>
    <t>cbi_minimumdenomination</t>
  </si>
  <si>
    <t>cbi_publicoffer</t>
  </si>
  <si>
    <t>cbi_duallisting</t>
  </si>
  <si>
    <t>cbi_bailinability</t>
  </si>
  <si>
    <t>Member State</t>
  </si>
  <si>
    <t>cbi_offertothepublicjurisdiction</t>
  </si>
  <si>
    <t>cbi_admittotradingjurs</t>
  </si>
  <si>
    <t>cbi_translation</t>
  </si>
  <si>
    <t>Calculated / Hard Coded fields</t>
  </si>
  <si>
    <t>totalrows</t>
  </si>
  <si>
    <t>Need to find the purpose and way to count</t>
  </si>
  <si>
    <t>Entity Type</t>
  </si>
  <si>
    <t>cbi_entitytype in SmxInstitution</t>
  </si>
  <si>
    <t>cbi_submissiontype/smx_Job</t>
  </si>
  <si>
    <t>cbi_submissionsubtype/smx_job</t>
  </si>
  <si>
    <t>Under which Regulation will you publish the Final Terms?</t>
  </si>
  <si>
    <t>FROM OLD WORLD are they needed??
cbi_nonpublicationregulation/smx_job</t>
  </si>
  <si>
    <t>cbi_nonpublicationregulation/smx_job</t>
  </si>
  <si>
    <t>Hyperlink of published Article 8:</t>
  </si>
  <si>
    <t>FROM OLD WORLD are they needed??</t>
  </si>
  <si>
    <t>cbi_prospectuspubhyp/Smx_job</t>
  </si>
  <si>
    <t>This field is enabled only in case of submission status = 2</t>
  </si>
  <si>
    <t xml:space="preserve">Is this an Update, New, Amendment or Restatement? </t>
  </si>
  <si>
    <t>Yes</t>
  </si>
  <si>
    <t>ISIN Type</t>
  </si>
  <si>
    <t>ISIN Temporary</t>
  </si>
  <si>
    <t>Translation Required</t>
  </si>
  <si>
    <t>Additional Info</t>
  </si>
  <si>
    <t>cbi_additionalinfo</t>
  </si>
  <si>
    <t>cbi_passportingoutjurisdiction/cbi_smxpassport</t>
  </si>
  <si>
    <t>cbi_offertothepublicjurisdiction/cbi_smxpassport</t>
  </si>
  <si>
    <t>cbi_admittotradingjurs/cbi_smxpassport</t>
  </si>
  <si>
    <t>cbi_translation/cbi_smxpassport</t>
  </si>
  <si>
    <t>Passporting Details</t>
  </si>
  <si>
    <t>Passport to</t>
  </si>
  <si>
    <t xml:space="preserve"> </t>
  </si>
  <si>
    <t>new field</t>
  </si>
  <si>
    <t>cbi_issuedate</t>
  </si>
  <si>
    <t>cbi_nominalamountccy</t>
  </si>
  <si>
    <t>cbi_minimumdenominationccy</t>
  </si>
  <si>
    <t>cbi_matexpdate</t>
  </si>
  <si>
    <t>cbi_admittedtotrading</t>
  </si>
  <si>
    <t>cbi_anticipateddateoftrading</t>
  </si>
  <si>
    <t>cbi_volumeofferedfrom</t>
  </si>
  <si>
    <t>cbi_priceofferedfrom</t>
  </si>
  <si>
    <t>cbi_considerationofferedfrom</t>
  </si>
  <si>
    <t>cbi_volumeraisedfrom</t>
  </si>
  <si>
    <t>cbi_priceraisedfrom</t>
  </si>
  <si>
    <t>cbi_considerationraisedfrom</t>
  </si>
  <si>
    <t>Calculated Fields</t>
  </si>
  <si>
    <t>ISIN Details</t>
  </si>
  <si>
    <t>Consideration Offered From</t>
  </si>
  <si>
    <t>Consideration Offered to</t>
  </si>
  <si>
    <t xml:space="preserve">Consideration Offered Equal </t>
  </si>
  <si>
    <t>Consideration Offered Up To</t>
  </si>
  <si>
    <t>Volume Raised From</t>
  </si>
  <si>
    <t>Volume Raised to</t>
  </si>
  <si>
    <t xml:space="preserve">Volume Raised Equal </t>
  </si>
  <si>
    <t>Volume Raised Up To</t>
  </si>
  <si>
    <t>Price Raised From</t>
  </si>
  <si>
    <t>Price Raised to</t>
  </si>
  <si>
    <t xml:space="preserve">Price Raised Equal </t>
  </si>
  <si>
    <t>Price Raised Up To</t>
  </si>
  <si>
    <t>Consideration Raised From</t>
  </si>
  <si>
    <t>Consideration Raised to</t>
  </si>
  <si>
    <t xml:space="preserve">Consideration Raised Equal </t>
  </si>
  <si>
    <t>Consideration Raised Up To</t>
  </si>
  <si>
    <t>Entity</t>
  </si>
  <si>
    <t>Security Type</t>
  </si>
  <si>
    <t xml:space="preserve">Currency Code </t>
  </si>
  <si>
    <t>Type of Offer</t>
  </si>
  <si>
    <t>Trading Venue Name</t>
  </si>
  <si>
    <t>Offer Codes</t>
  </si>
  <si>
    <t>Venue code</t>
  </si>
  <si>
    <t>Security Type code</t>
  </si>
  <si>
    <t>Consideration Offered Types</t>
  </si>
  <si>
    <t>Volume Raised Types</t>
  </si>
  <si>
    <t>Price Raised Types</t>
  </si>
  <si>
    <t>Consideration  Raised Types</t>
  </si>
  <si>
    <t>ABS - ABSE</t>
  </si>
  <si>
    <t>EUR</t>
  </si>
  <si>
    <t>Initial offer without admission to trading - listing - IOWA</t>
  </si>
  <si>
    <t>Regulated market open to all investors - RMKT</t>
  </si>
  <si>
    <r>
      <rPr>
        <sz val="8"/>
        <color rgb="FF000000"/>
        <rFont val="Arial"/>
        <family val="2"/>
      </rPr>
      <t>One of the following: 
A) One of the following
with format {DECIMAL-18/5}:
Consideration offered to (Amount) 
or
Consideration offered from (Amount) and Consideration offered to (Amount) 
 or
Consideration offered
B) {NO_VALUE_TYPE}</t>
    </r>
    <r>
      <rPr>
        <sz val="10"/>
        <color rgb="FF000000"/>
        <rFont val="Arial"/>
        <family val="2"/>
      </rPr>
      <t xml:space="preserve">
</t>
    </r>
  </si>
  <si>
    <t>Initial offer without admission to trading / listing - IOWA</t>
  </si>
  <si>
    <t>Consideration offered from (Amount) and Consideration offered to (Amount)</t>
  </si>
  <si>
    <t>Volume raised from and Volume raised to</t>
  </si>
  <si>
    <t>Price raised from (Amount) and Price raised to (Amount)</t>
  </si>
  <si>
    <t>Consideration raised from and Consideration raised to</t>
  </si>
  <si>
    <t>ISIN REG S</t>
  </si>
  <si>
    <t>Debt - with denomination &lt; €100,000 - DWHD</t>
  </si>
  <si>
    <t>USD</t>
  </si>
  <si>
    <t>Secondary offer without admission to trading - listing - SOWA</t>
  </si>
  <si>
    <t>RM, or segment thereof, limited to qualified investors - RMQI</t>
  </si>
  <si>
    <t>Secondary offer without admission to trading / listing - SOWA</t>
  </si>
  <si>
    <t>Consideration offered</t>
  </si>
  <si>
    <t>Volume raised</t>
  </si>
  <si>
    <t>Price raised (Amount)</t>
  </si>
  <si>
    <t>Consideration raised</t>
  </si>
  <si>
    <t>ISIN 144A</t>
  </si>
  <si>
    <t>Multi-Issuer</t>
  </si>
  <si>
    <t>Debt - with denomination ≥ €100,000 - DWLD</t>
  </si>
  <si>
    <t>AED</t>
  </si>
  <si>
    <t>Initial admission to trading on regulated market - IRMT</t>
  </si>
  <si>
    <t>MTF which is an SME growth market - MSGM</t>
  </si>
  <si>
    <t>Consideration offered to (Amount)</t>
  </si>
  <si>
    <t>Volume raised to</t>
  </si>
  <si>
    <t>Price raised to (Amount)</t>
  </si>
  <si>
    <t>Consideration raised to</t>
  </si>
  <si>
    <t>Debt - with denomination &gt; €100,000 available only to qualified investors - DLRM</t>
  </si>
  <si>
    <t>AFN</t>
  </si>
  <si>
    <t>Initial admission to trading on regulated market from previously being traded on MTF - IPTM</t>
  </si>
  <si>
    <t>MTF which is not an SME growth market - MLTF</t>
  </si>
  <si>
    <t>Derivative securities - DERV</t>
  </si>
  <si>
    <t>ALL</t>
  </si>
  <si>
    <t>Initial admission to trading on MTF with offer to the public - IMTF</t>
  </si>
  <si>
    <t>Depository receipts - DPRS</t>
  </si>
  <si>
    <t>AMD</t>
  </si>
  <si>
    <t>Secondary issuance on regulated market or MTF - SIRM</t>
  </si>
  <si>
    <t>Equity - Shares - SHRS</t>
  </si>
  <si>
    <t>ANG</t>
  </si>
  <si>
    <t>Equity - Units or shares in closed end funds - UCEF</t>
  </si>
  <si>
    <t>AOA</t>
  </si>
  <si>
    <t>Equity - Convertible securities - CVTS</t>
  </si>
  <si>
    <t>ARS</t>
  </si>
  <si>
    <t>Equity - Other - OTHR</t>
  </si>
  <si>
    <t>AUD</t>
  </si>
  <si>
    <t>AWG</t>
  </si>
  <si>
    <t>AZN</t>
  </si>
  <si>
    <t>BAM</t>
  </si>
  <si>
    <t>BBD</t>
  </si>
  <si>
    <t>BDT</t>
  </si>
  <si>
    <t>BGN</t>
  </si>
  <si>
    <t>BHD</t>
  </si>
  <si>
    <t>BIF</t>
  </si>
  <si>
    <t>BMD</t>
  </si>
  <si>
    <t>BND</t>
  </si>
  <si>
    <t>BOB</t>
  </si>
  <si>
    <t>BRL</t>
  </si>
  <si>
    <t>BSD</t>
  </si>
  <si>
    <t>BTN</t>
  </si>
  <si>
    <t>BWP</t>
  </si>
  <si>
    <t>BYN</t>
  </si>
  <si>
    <t>BZD</t>
  </si>
  <si>
    <t>CAD</t>
  </si>
  <si>
    <t>CDF</t>
  </si>
  <si>
    <t>CHF</t>
  </si>
  <si>
    <t>CLF</t>
  </si>
  <si>
    <t>CLP</t>
  </si>
  <si>
    <t>CNY</t>
  </si>
  <si>
    <t>COP</t>
  </si>
  <si>
    <t>CRC</t>
  </si>
  <si>
    <t>CUC</t>
  </si>
  <si>
    <t>CUP</t>
  </si>
  <si>
    <t>CVE</t>
  </si>
  <si>
    <t>CZK</t>
  </si>
  <si>
    <t>DJF</t>
  </si>
  <si>
    <t>DKK</t>
  </si>
  <si>
    <t>DOP</t>
  </si>
  <si>
    <t>DZD</t>
  </si>
  <si>
    <t>EGP</t>
  </si>
  <si>
    <t>ERN</t>
  </si>
  <si>
    <t>ETB</t>
  </si>
  <si>
    <t>FJD</t>
  </si>
  <si>
    <t>FKP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</si>
  <si>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</si>
  <si>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</si>
  <si>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</si>
  <si>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</si>
  <si>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</si>
  <si>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</si>
  <si>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</si>
  <si>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</si>
  <si>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</si>
  <si>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</si>
  <si>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</si>
  <si>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</si>
  <si>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</si>
  <si>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</si>
  <si>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</si>
  <si>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</si>
  <si>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</si>
  <si>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</si>
  <si>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</si>
  <si>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</si>
  <si>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</si>
  <si>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</si>
  <si>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</si>
  <si>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</si>
  <si>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</si>
  <si>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</si>
  <si>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</si>
  <si>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</si>
  <si>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</si>
  <si>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</si>
  <si>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</si>
  <si>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</si>
  <si>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</si>
  <si>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</si>
  <si>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</si>
  <si>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</si>
  <si>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</si>
  <si>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</si>
  <si>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</si>
  <si>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</si>
  <si>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</si>
  <si>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</si>
  <si>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</si>
  <si>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</si>
  <si>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</si>
  <si>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</si>
  <si>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</si>
  <si>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</si>
  <si>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</si>
  <si>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</si>
  <si>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</si>
  <si>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</si>
  <si>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</si>
  <si>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</si>
  <si>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</si>
  <si>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</si>
  <si>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</si>
  <si>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</si>
  <si>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</si>
  <si>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</si>
  <si>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</si>
  <si>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</si>
  <si>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</si>
  <si>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</si>
  <si>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</si>
  <si>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</si>
  <si>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</si>
  <si>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</si>
  <si>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</si>
  <si>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</si>
  <si>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</si>
  <si>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</si>
  <si>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</si>
  <si>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Defaults to debt on Debt Template.  Prodcut Type on SMX should cover debt, funds and equity.</t>
  </si>
  <si>
    <t>Notes to the Central Bank:</t>
  </si>
  <si>
    <t>(ISIN level)</t>
  </si>
  <si>
    <t>Security Type Code</t>
  </si>
  <si>
    <t>Consideration  Offered Type:</t>
  </si>
  <si>
    <t>Volume Raised Type:</t>
  </si>
  <si>
    <t>Price Raised Type:</t>
  </si>
  <si>
    <t>Consideration  Raised Type:</t>
  </si>
  <si>
    <t>HIDE</t>
  </si>
  <si>
    <t>Notes to the Central Bank</t>
  </si>
  <si>
    <t>Resident Country</t>
  </si>
  <si>
    <t>Language</t>
  </si>
  <si>
    <t>English</t>
  </si>
  <si>
    <t>Irish</t>
  </si>
  <si>
    <t>Field cbi_submitterorganisation has been set</t>
  </si>
  <si>
    <t>Couldn't find field, create?</t>
  </si>
  <si>
    <t>Not sure where to map to</t>
  </si>
  <si>
    <t>???</t>
  </si>
  <si>
    <t>Bruno Notes</t>
  </si>
  <si>
    <t>Field in smx document?</t>
  </si>
  <si>
    <t>Co-Issuer</t>
  </si>
  <si>
    <t>NEWR</t>
  </si>
  <si>
    <t>Underlying Market measure Code</t>
  </si>
  <si>
    <t>FTWS</t>
  </si>
  <si>
    <t>Document Type Code</t>
  </si>
  <si>
    <t>Process Team</t>
  </si>
  <si>
    <t>TD</t>
  </si>
  <si>
    <t>Document Type OptionSet</t>
  </si>
  <si>
    <t>ABSE</t>
  </si>
  <si>
    <t>DWLD</t>
  </si>
  <si>
    <t>DWHD</t>
  </si>
  <si>
    <t>DLRM</t>
  </si>
  <si>
    <t>DERV</t>
  </si>
  <si>
    <t>DPRS</t>
  </si>
  <si>
    <t>SHRS</t>
  </si>
  <si>
    <t>UCEF</t>
  </si>
  <si>
    <t>CVTS</t>
  </si>
  <si>
    <t>OTHR</t>
  </si>
  <si>
    <t>sssss</t>
  </si>
  <si>
    <t>CNH</t>
  </si>
  <si>
    <t>CYP</t>
  </si>
  <si>
    <t>EEK</t>
  </si>
  <si>
    <t>EHP</t>
  </si>
  <si>
    <t>FOK</t>
  </si>
  <si>
    <t>GBP</t>
  </si>
  <si>
    <t>GRD</t>
  </si>
  <si>
    <t>IEP</t>
  </si>
  <si>
    <t>IMP</t>
  </si>
  <si>
    <t>IND</t>
  </si>
  <si>
    <t>KID</t>
  </si>
  <si>
    <t>LTL</t>
  </si>
  <si>
    <t>LVL</t>
  </si>
  <si>
    <t>MTL</t>
  </si>
  <si>
    <t>PND</t>
  </si>
  <si>
    <t>SEK</t>
  </si>
  <si>
    <t>SGD</t>
  </si>
  <si>
    <t>SHP</t>
  </si>
  <si>
    <t>SLL</t>
  </si>
  <si>
    <t>SOS</t>
  </si>
  <si>
    <t>SRD</t>
  </si>
  <si>
    <t>SSP</t>
  </si>
  <si>
    <t>STD</t>
  </si>
  <si>
    <t>SYP</t>
  </si>
  <si>
    <t>SZL</t>
  </si>
  <si>
    <t>THB</t>
  </si>
  <si>
    <t>TJS</t>
  </si>
  <si>
    <t>TMT</t>
  </si>
  <si>
    <t>TND</t>
  </si>
  <si>
    <t>TOP</t>
  </si>
  <si>
    <t>TRL</t>
  </si>
  <si>
    <t>TRY</t>
  </si>
  <si>
    <t>TTD</t>
  </si>
  <si>
    <t>TVD</t>
  </si>
  <si>
    <t>TWD</t>
  </si>
  <si>
    <t>TZS</t>
  </si>
  <si>
    <t>UAH</t>
  </si>
  <si>
    <t>UGX</t>
  </si>
  <si>
    <t>UYU</t>
  </si>
  <si>
    <t>UYW</t>
  </si>
  <si>
    <t>UZS</t>
  </si>
  <si>
    <t>VES</t>
  </si>
  <si>
    <t>VND</t>
  </si>
  <si>
    <t>VUV</t>
  </si>
  <si>
    <t>WST</t>
  </si>
  <si>
    <t>XAF</t>
  </si>
  <si>
    <t>XCD</t>
  </si>
  <si>
    <t>XOF</t>
  </si>
  <si>
    <t>XPF</t>
  </si>
  <si>
    <t>YER</t>
  </si>
  <si>
    <t>ZAR</t>
  </si>
  <si>
    <t>ZMW</t>
  </si>
  <si>
    <t>EURODOLLAR</t>
  </si>
  <si>
    <t>EUCH</t>
  </si>
  <si>
    <t>EONIA</t>
  </si>
  <si>
    <t>EONIA SWAP</t>
  </si>
  <si>
    <t>EURIBOR</t>
  </si>
  <si>
    <t>EuroSwiss</t>
  </si>
  <si>
    <t>GCF REPO</t>
  </si>
  <si>
    <t>ISDAFIX</t>
  </si>
  <si>
    <t>LIBID</t>
  </si>
  <si>
    <t>LIBOR</t>
  </si>
  <si>
    <t>Muni AAA</t>
  </si>
  <si>
    <t>Pfandbriefe</t>
  </si>
  <si>
    <t>TIBOR</t>
  </si>
  <si>
    <t>STIBOR</t>
  </si>
  <si>
    <t>JIBAR</t>
  </si>
  <si>
    <t>BUBOR</t>
  </si>
  <si>
    <t>CDOR</t>
  </si>
  <si>
    <t>CIBOR</t>
  </si>
  <si>
    <t>MOSPRIM</t>
  </si>
  <si>
    <t>NIBOR</t>
  </si>
  <si>
    <t>PRIBOR</t>
  </si>
  <si>
    <t>TELBOR</t>
  </si>
  <si>
    <t>WIBOR</t>
  </si>
  <si>
    <t>Treasury</t>
  </si>
  <si>
    <t>SWAP</t>
  </si>
  <si>
    <t>Future SWA</t>
  </si>
  <si>
    <t>I, the submitter, confirm that to the best of my knowledge all the information in this filing and/or passport request is true.</t>
  </si>
  <si>
    <t>I, the submitter, have received confirmation that the issuer(s), guarantor(s) (if applicable) and obligor(s) (if applicable) are not designated in any financial sanctions legislation imposed by the European Union as set out under https://eeas.europa.eu/topics/sanctions-policy/8442/consolidated-list-of-sanctions_en.</t>
  </si>
  <si>
    <t>Required Sanctions Confirmation</t>
  </si>
  <si>
    <t>Details related to the Issuer/Offeror/Guarantor and other entities related to the Final Terms:</t>
  </si>
  <si>
    <t>Details related to the Passporting of the Final Terms:</t>
  </si>
  <si>
    <t>Reason for Update / Message to Host Competent Authority:</t>
  </si>
  <si>
    <t>Does the transaction have a Guarantor?</t>
  </si>
  <si>
    <t>Please DO NOT 'Copy and Paste' data into any cells, to do so may result in the submission form failing to upload correctly and result in a request for a resubmission</t>
  </si>
  <si>
    <t>Details related to the Securities:</t>
  </si>
  <si>
    <t>Receiving Member State</t>
  </si>
  <si>
    <t>I, the submitter, confirm that all appropriate summary translations are included in the document filed, or alternatively, that no summary translations are required for this filing.</t>
  </si>
  <si>
    <t>The Central Bank may process personal data provided by you in order to fulfil its statutory functions or to facilitate its business operations. Any personal data will be processed in accordance with the requirements of data protection legislation. Any queries concerning the processing of personal data by the Central Bank may be directed to dataprotection@centralbank.ie. A copy of the Central Bank’s Data Protection Notice is available at http://www.centralbank.ie/fns/privacy-statement.</t>
  </si>
  <si>
    <t>7</t>
  </si>
  <si>
    <t>1 - 6</t>
  </si>
  <si>
    <t>8</t>
  </si>
  <si>
    <t>9</t>
  </si>
  <si>
    <r>
      <t xml:space="preserve">Underlying Market Measure fields in table below only become visible if "Yes" selected.
</t>
    </r>
    <r>
      <rPr>
        <b/>
        <sz val="11"/>
        <color rgb="FF5EC5C2"/>
        <rFont val="Lato"/>
        <family val="2"/>
      </rPr>
      <t>Info Purpose only, not captured in CRM</t>
    </r>
  </si>
  <si>
    <r>
      <t xml:space="preserve">Free text, Optional field
</t>
    </r>
    <r>
      <rPr>
        <b/>
        <sz val="11"/>
        <color rgb="FF5EC5C2"/>
        <rFont val="Lato"/>
        <family val="2"/>
      </rPr>
      <t>Is Captured at SMX Job level in Submission Notes Field</t>
    </r>
  </si>
  <si>
    <t>Final Terms Submission Template</t>
  </si>
  <si>
    <t>*These confirmations must be made by the submitting party before the Central Bank can accept the submission</t>
  </si>
  <si>
    <t>*This confirmation must be made by the submitting party before the Central Bank can accept the submission</t>
  </si>
  <si>
    <t>Date of Final Terms:</t>
  </si>
  <si>
    <t>Document Language:</t>
  </si>
  <si>
    <t>Cameroon</t>
  </si>
  <si>
    <t>Cayman Islands (the)</t>
  </si>
  <si>
    <t>Central African Republic (the)</t>
  </si>
  <si>
    <t>Chad</t>
  </si>
  <si>
    <t>Christmas Island</t>
  </si>
  <si>
    <t>Cocos (Keeling) Islands (the)</t>
  </si>
  <si>
    <t>Colombia</t>
  </si>
  <si>
    <t>Comoros (the)</t>
  </si>
  <si>
    <t>Congo (the Democratic Republic of the)</t>
  </si>
  <si>
    <t>Congo (the)</t>
  </si>
  <si>
    <t>Cook Islands (the)</t>
  </si>
  <si>
    <t>Costa Rica</t>
  </si>
  <si>
    <t>Cuba</t>
  </si>
  <si>
    <t>Curaçao</t>
  </si>
  <si>
    <t>Czechia</t>
  </si>
  <si>
    <t>Côte d'Ivoire</t>
  </si>
  <si>
    <t>Djibouti</t>
  </si>
  <si>
    <t>Dominica</t>
  </si>
  <si>
    <t>Dominican Republic (the)</t>
  </si>
  <si>
    <t>Ecuador</t>
  </si>
  <si>
    <t>El Salvador</t>
  </si>
  <si>
    <t>Equatorial Guinea</t>
  </si>
  <si>
    <t>Eritrea</t>
  </si>
  <si>
    <t>Eswatini</t>
  </si>
  <si>
    <t>Ethiopia</t>
  </si>
  <si>
    <t>Falkland Islands (the) [Malvinas]</t>
  </si>
  <si>
    <t>Faroe Islands (the)</t>
  </si>
  <si>
    <t>Fiji</t>
  </si>
  <si>
    <t>French Guiana</t>
  </si>
  <si>
    <t>French Polynesia</t>
  </si>
  <si>
    <t>French Southern Territories (the)</t>
  </si>
  <si>
    <t>Gabon</t>
  </si>
  <si>
    <t>Gambia (the)</t>
  </si>
  <si>
    <t>Ghana</t>
  </si>
  <si>
    <t>Greenland</t>
  </si>
  <si>
    <t>Grenada</t>
  </si>
  <si>
    <t>Guadeloupe</t>
  </si>
  <si>
    <t>Guam</t>
  </si>
  <si>
    <t>Guatemala</t>
  </si>
  <si>
    <t>Guinea</t>
  </si>
  <si>
    <t>Guinea-Bissau</t>
  </si>
  <si>
    <t>Guyana</t>
  </si>
  <si>
    <t>Haiti</t>
  </si>
  <si>
    <t>Heard Island and McDonald Islands</t>
  </si>
  <si>
    <t>Holy See (the)</t>
  </si>
  <si>
    <t>Honduras</t>
  </si>
  <si>
    <t>India</t>
  </si>
  <si>
    <t>Iran (Islamic Republic of)</t>
  </si>
  <si>
    <t>Jamaica</t>
  </si>
  <si>
    <t>Kenya</t>
  </si>
  <si>
    <t>Kiribati</t>
  </si>
  <si>
    <t>Korea (the Democratic People's Republic of)</t>
  </si>
  <si>
    <t>Korea (the Republic of)</t>
  </si>
  <si>
    <t>Kyrgyzstan</t>
  </si>
  <si>
    <t>Lao People's Democratic Republic (the)</t>
  </si>
  <si>
    <t>Lebanon</t>
  </si>
  <si>
    <t>Lesotho</t>
  </si>
  <si>
    <t>Libya</t>
  </si>
  <si>
    <t>Macao</t>
  </si>
  <si>
    <t>Madagascar</t>
  </si>
  <si>
    <t>Malawi</t>
  </si>
  <si>
    <t>Maldives</t>
  </si>
  <si>
    <t>Mali</t>
  </si>
  <si>
    <t>Marshall Islands (the)</t>
  </si>
  <si>
    <t>Martinique</t>
  </si>
  <si>
    <t>Mauritania</t>
  </si>
  <si>
    <t>Mayotte</t>
  </si>
  <si>
    <t>Micronesia (Federated States of)</t>
  </si>
  <si>
    <t>Moldova (the Republic of)</t>
  </si>
  <si>
    <t>Monaco</t>
  </si>
  <si>
    <t>Mongolia</t>
  </si>
  <si>
    <t>Montenegro</t>
  </si>
  <si>
    <t>Montserrat</t>
  </si>
  <si>
    <t>Morocco</t>
  </si>
  <si>
    <t>Myanmar</t>
  </si>
  <si>
    <t>Namibia</t>
  </si>
  <si>
    <t>Nauru</t>
  </si>
  <si>
    <t>Nepal</t>
  </si>
  <si>
    <t>Netherlands (the)</t>
  </si>
  <si>
    <t>New Caledonia</t>
  </si>
  <si>
    <t>New Zealand</t>
  </si>
  <si>
    <t>Nicaragua</t>
  </si>
  <si>
    <t>Niger (the)</t>
  </si>
  <si>
    <t>Niue</t>
  </si>
  <si>
    <t>Norfolk Island</t>
  </si>
  <si>
    <t>North Macedonia</t>
  </si>
  <si>
    <t>Northern Mariana Islands (the)</t>
  </si>
  <si>
    <t>Palau</t>
  </si>
  <si>
    <t>Palestine, State of</t>
  </si>
  <si>
    <t>Papua New Guinea</t>
  </si>
  <si>
    <t>Paraguay</t>
  </si>
  <si>
    <t>Philippines (the)</t>
  </si>
  <si>
    <t>Pitcairn</t>
  </si>
  <si>
    <t>Puerto Rico</t>
  </si>
  <si>
    <t>Qatar</t>
  </si>
  <si>
    <t>Russian Federation (the)</t>
  </si>
  <si>
    <t>Réunion</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</si>
  <si>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</si>
  <si>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</si>
  <si>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</si>
  <si>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</si>
  <si>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</si>
  <si>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</si>
  <si>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</si>
  <si>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</si>
  <si>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</si>
  <si>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</si>
  <si>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Senegal</t>
  </si>
  <si>
    <t>Serbia</t>
  </si>
  <si>
    <t>Seychelles</t>
  </si>
  <si>
    <t>Sierra Leone</t>
  </si>
  <si>
    <t>Sint Maarten (Dutch part)</t>
  </si>
  <si>
    <t>Solomon Islands</t>
  </si>
  <si>
    <t>Somalia</t>
  </si>
  <si>
    <t>South Georgia and the South Sandwich Islands</t>
  </si>
  <si>
    <t>South Sudan</t>
  </si>
  <si>
    <t>Sri Lanka</t>
  </si>
  <si>
    <t>Sudan (the)</t>
  </si>
  <si>
    <t>Suriname</t>
  </si>
  <si>
    <t>Svalbard and Jan Mayen</t>
  </si>
  <si>
    <t>Syrian Arab Republic (the)</t>
  </si>
  <si>
    <t>Taiwan (Province of China)</t>
  </si>
  <si>
    <t>Tajikistan</t>
  </si>
  <si>
    <t>Tanzania, the United Republic of</t>
  </si>
  <si>
    <t>Timor-Leste</t>
  </si>
  <si>
    <t>Togo</t>
  </si>
  <si>
    <t>Tokelau</t>
  </si>
  <si>
    <t>Tonga</t>
  </si>
  <si>
    <t>Trinidad and Tobago</t>
  </si>
  <si>
    <t>Tunisia</t>
  </si>
  <si>
    <t>Turkmenistan</t>
  </si>
  <si>
    <t>Turks and Caicos Islands (the)</t>
  </si>
  <si>
    <t>Tuvalu</t>
  </si>
  <si>
    <t>Uganda</t>
  </si>
  <si>
    <t>United Arab Emirates (the)</t>
  </si>
  <si>
    <t>United Kingdom of Great Britain and Northern Ireland (the)</t>
  </si>
  <si>
    <t>United States Minor Outlying Islands (the)</t>
  </si>
  <si>
    <t>United States of America (the)</t>
  </si>
  <si>
    <t>Uzbekistan</t>
  </si>
  <si>
    <t>Vanuatu</t>
  </si>
  <si>
    <t>Venezuela (Bolivarian Republic of)</t>
  </si>
  <si>
    <t>Viet Nam</t>
  </si>
  <si>
    <t>Virgin Islands (British)</t>
  </si>
  <si>
    <t>Virgin Islands (U.S.)</t>
  </si>
  <si>
    <t>Wallis and Futuna</t>
  </si>
  <si>
    <t>Western Sahara*</t>
  </si>
  <si>
    <t>Yemen</t>
  </si>
  <si>
    <t>Zambia</t>
  </si>
  <si>
    <t>Zimbabwe</t>
  </si>
  <si>
    <t>Aland Islands</t>
  </si>
  <si>
    <t>Jurisdictions</t>
  </si>
  <si>
    <t>Afghanistan</t>
  </si>
  <si>
    <t>Albania</t>
  </si>
  <si>
    <t>Algeria</t>
  </si>
  <si>
    <t>American Samoa</t>
  </si>
  <si>
    <t>Andorra</t>
  </si>
  <si>
    <t>Angola</t>
  </si>
  <si>
    <t>Anguilla</t>
  </si>
  <si>
    <t>Antarctica</t>
  </si>
  <si>
    <t>Antigua and Barbuda</t>
  </si>
  <si>
    <t>Argentina</t>
  </si>
  <si>
    <t>Aruba</t>
  </si>
  <si>
    <t>Bahamas (the)</t>
  </si>
  <si>
    <t>Bangladesh</t>
  </si>
  <si>
    <t>Barbados</t>
  </si>
  <si>
    <t>Belarus</t>
  </si>
  <si>
    <t>Belize</t>
  </si>
  <si>
    <t>Benin</t>
  </si>
  <si>
    <t>Bhutan</t>
  </si>
  <si>
    <t>Bolivia (Plurinational State of)</t>
  </si>
  <si>
    <t>Bonaire, Sint Eustatius and Saba</t>
  </si>
  <si>
    <t>Bosnia and Herzegovina</t>
  </si>
  <si>
    <t>Botswana</t>
  </si>
  <si>
    <t>Bouvet Island</t>
  </si>
  <si>
    <t>British Indian Ocean Territory (the)</t>
  </si>
  <si>
    <t>Brunei Darussalam</t>
  </si>
  <si>
    <t>Burkina Faso</t>
  </si>
  <si>
    <t>Cabo Verde</t>
  </si>
  <si>
    <t>Cambodia</t>
  </si>
  <si>
    <t>Czechia (Czech Republic)</t>
  </si>
  <si>
    <t>Gabon (Gabonese Republic)</t>
  </si>
  <si>
    <t>Western Sahara</t>
  </si>
  <si>
    <r>
      <t xml:space="preserve">Consideration  Offered:
</t>
    </r>
    <r>
      <rPr>
        <sz val="8"/>
        <color rgb="FFFF0000"/>
        <rFont val="Lato"/>
        <family val="2"/>
      </rPr>
      <t>(Number or Number Ranges only)</t>
    </r>
  </si>
  <si>
    <r>
      <t xml:space="preserve">Price Raised:
</t>
    </r>
    <r>
      <rPr>
        <sz val="8"/>
        <color rgb="FFFF0000"/>
        <rFont val="Lato"/>
        <family val="2"/>
      </rPr>
      <t>(Number or Number Ranges only)</t>
    </r>
  </si>
  <si>
    <r>
      <t xml:space="preserve">Consideration  Raised:
</t>
    </r>
    <r>
      <rPr>
        <sz val="8"/>
        <color rgb="FFFF0000"/>
        <rFont val="Lato"/>
        <family val="2"/>
      </rPr>
      <t>(Number or Number Ranges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</si>
</sst>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5" x14ac:knownFonts="1">
    <font>
      <sz val="11"/>
      <color theme="1"/>
      <name val="Calibri"/>
      <family val="2"/>
      <scheme val="minor"/>
    </font>
    <font>
      <sz val="11"/>
      <color theme="1"/>
      <name val="Lato"/>
      <family val="2"/>
    </font>
    <font>
      <b/>
      <sz val="11"/>
      <color theme="1"/>
      <name val="Lato"/>
      <family val="2"/>
    </font>
    <font>
      <b/>
      <sz val="11"/>
      <color rgb="FFFF0000"/>
      <name val="Lato"/>
      <family val="2"/>
    </font>
    <font>
      <sz val="11"/>
      <color rgb="FFFF0000"/>
      <name val="Lato"/>
      <family val="2"/>
    </font>
    <font>
      <sz val="11"/>
      <name val="Lato"/>
      <family val="2"/>
    </font>
    <font>
      <sz val="11"/>
      <color rgb="FFFF0000"/>
      <name val="Calibri"/>
      <family val="2"/>
      <scheme val="minor"/>
    </font>
    <font>
      <sz val="9"/>
      <color theme="1"/>
      <name val="Lato"/>
      <family val="2"/>
    </font>
    <font>
      <b/>
      <sz val="9"/>
      <color indexed="81"/>
      <name val="Tahoma"/>
      <family val="2"/>
    </font>
    <font>
      <sz val="9"/>
      <color indexed="81"/>
      <name val="Tahoma"/>
      <family val="2"/>
    </font>
    <font>
      <sz val="10"/>
      <color theme="1"/>
      <name val="Calibri"/>
      <family val="2"/>
      <scheme val="minor"/>
    </font>
    <font>
      <sz val="8"/>
      <color rgb="FF000000"/>
      <name val="Segoe UI"/>
      <family val="2"/>
    </font>
    <font>
      <b/>
      <sz val="10"/>
      <color theme="1"/>
      <name val="Arial"/>
      <family val="2"/>
    </font>
    <font>
      <sz val="11"/>
      <color rgb="FF00B050"/>
      <name val="Lato"/>
      <family val="2"/>
    </font>
    <font>
      <b/>
      <sz val="11"/>
      <color rgb="FF00B050"/>
      <name val="Lato"/>
      <family val="2"/>
    </font>
    <font>
      <sz val="11"/>
      <color theme="0" tint="-0.34998626667073579"/>
      <name val="Lato"/>
      <family val="2"/>
    </font>
    <font>
      <sz val="11"/>
      <color rgb="FF0070C0"/>
      <name val="Lato"/>
      <family val="2"/>
    </font>
    <font>
      <sz val="11"/>
      <color theme="4" tint="-0.249977111117893"/>
      <name val="Lato"/>
      <family val="2"/>
    </font>
    <font>
      <sz val="10"/>
      <color rgb="FF00000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4"/>
      <color theme="1"/>
      <name val="Calibri"/>
      <family val="2"/>
      <scheme val="minor"/>
    </font>
    <font>
      <b/>
      <sz val="16"/>
      <color theme="8" tint="-0.249977111117893"/>
      <name val="Calibri"/>
      <family val="2"/>
      <scheme val="minor"/>
    </font>
    <font>
      <sz val="16"/>
      <color theme="1"/>
      <name val="Calibri"/>
      <family val="2"/>
      <scheme val="minor"/>
    </font>
    <font>
      <b/>
      <sz val="36"/>
      <color theme="1"/>
      <name val="Calibri"/>
      <family val="2"/>
      <scheme val="minor"/>
    </font>
    <font>
      <sz val="11"/>
      <color theme="4" tint="0.79998168889431442"/>
      <name val="Lato"/>
      <family val="2"/>
    </font>
    <font>
      <b/>
      <sz val="16"/>
      <color theme="0"/>
      <name val="Calibri"/>
      <family val="2"/>
      <scheme val="minor"/>
    </font>
    <font>
      <sz val="8"/>
      <color rgb="FF000000"/>
      <name val="Arial"/>
      <family val="2"/>
    </font>
    <font>
      <b/>
      <sz val="11"/>
      <color theme="4" tint="-0.249977111117893"/>
      <name val="Lato"/>
      <family val="2"/>
    </font>
    <font>
      <sz val="8"/>
      <color rgb="FF00B050"/>
      <name val="Lato"/>
      <family val="2"/>
    </font>
    <font>
      <sz val="14"/>
      <color rgb="FF00B050"/>
      <name val="Lato"/>
      <family val="2"/>
    </font>
    <font>
      <sz val="11"/>
      <color theme="0"/>
      <name val="Lato"/>
      <family val="2"/>
    </font>
    <font>
      <b/>
      <sz val="11"/>
      <color rgb="FFFF0000"/>
      <name val="Calibri"/>
      <family val="2"/>
      <scheme val="minor"/>
    </font>
    <font>
      <sz val="11"/>
      <color theme="1"/>
      <name val="Times New Roman"/>
      <family val="2"/>
    </font>
    <font>
      <sz val="11"/>
      <color rgb="FF5EC5C2"/>
      <name val="Calibri"/>
      <family val="2"/>
      <scheme val="minor"/>
    </font>
    <font>
      <sz val="11"/>
      <color rgb="FF5EC5C2"/>
      <name val="Lato"/>
      <family val="2"/>
    </font>
    <font>
      <b/>
      <sz val="11"/>
      <color rgb="FF5EC5C2"/>
      <name val="Lato"/>
      <family val="2"/>
    </font>
    <font>
      <b/>
      <sz val="10"/>
      <color rgb="FF5EC5C2"/>
      <name val="Arial"/>
      <family val="2"/>
    </font>
    <font>
      <sz val="20"/>
      <color theme="0"/>
      <name val="Lato"/>
      <family val="2"/>
    </font>
    <font>
      <b/>
      <sz val="11"/>
      <name val="Lato"/>
      <family val="2"/>
    </font>
    <font>
      <sz val="11"/>
      <name val="Calibri"/>
      <family val="2"/>
      <scheme val="minor"/>
    </font>
    <font>
      <sz val="8"/>
      <color rgb="FFFF0000"/>
      <name val="Lato"/>
      <family val="2"/>
    </font>
  </fonts>
  <fills count="30">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33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rgb="FF5EC5C2"/>
        <bgColor indexed="64"/>
      </patternFill>
    </fill>
    <fill>
      <patternFill patternType="solid">
        <fgColor rgb="FF09506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s>
  <cellStyleXfs count="5">
    <xf numFmtId="0" fontId="0" fillId="0" borderId="0"/>
    <xf numFmtId="0" fontId="19" fillId="10" borderId="0" applyNumberFormat="0" applyBorder="0" applyAlignment="0" applyProtection="0"/>
    <xf numFmtId="0" fontId="20" fillId="11" borderId="0" applyNumberFormat="0" applyBorder="0" applyAlignment="0" applyProtection="0"/>
    <xf numFmtId="0" fontId="21" fillId="12" borderId="9" applyNumberFormat="0" applyAlignment="0" applyProtection="0"/>
    <xf numFmtId="0" fontId="22" fillId="13" borderId="9" applyNumberFormat="0" applyAlignment="0" applyProtection="0"/>
  </cellStyleXfs>
  <cellXfs count="310">
    <xf numFmtId="0" fontId="0" fillId="0" borderId="0" xfId="0"/>
    <xf numFmtId="0" fontId="0" fillId="0" borderId="0" xfId="0" applyAlignment="1">
      <alignment vertical="center"/>
    </xf>
    <xf numFmtId="0" fontId="0" fillId="0" borderId="0" xfId="0" applyAlignment="1">
      <alignment horizontal="center" vertical="center"/>
    </xf>
    <xf numFmtId="0" fontId="1" fillId="2" borderId="0" xfId="0" applyFont="1" applyFill="1"/>
    <xf numFmtId="0" fontId="1" fillId="2" borderId="0" xfId="0" applyFont="1" applyFill="1" applyAlignment="1">
      <alignment vertical="center"/>
    </xf>
    <xf numFmtId="0" fontId="4" fillId="2" borderId="0" xfId="0" applyFont="1" applyFill="1"/>
    <xf numFmtId="0" fontId="2" fillId="2" borderId="0" xfId="0" applyFont="1" applyFill="1" applyAlignment="1">
      <alignment horizontal="center"/>
    </xf>
    <xf numFmtId="0" fontId="2" fillId="2" borderId="0" xfId="0" applyFont="1" applyFill="1"/>
    <xf numFmtId="0" fontId="2" fillId="2" borderId="0" xfId="0" applyFont="1" applyFill="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xf>
    <xf numFmtId="0" fontId="1"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top"/>
    </xf>
    <xf numFmtId="14" fontId="1" fillId="2" borderId="0" xfId="0" applyNumberFormat="1" applyFont="1" applyFill="1" applyAlignment="1">
      <alignment horizontal="left" vertical="center"/>
    </xf>
    <xf numFmtId="0" fontId="2" fillId="2" borderId="0" xfId="0" applyFont="1" applyFill="1" applyAlignment="1">
      <alignment horizontal="left" vertical="center"/>
    </xf>
    <xf numFmtId="0" fontId="4" fillId="2" borderId="0" xfId="0" applyFont="1" applyFill="1" applyAlignment="1">
      <alignment horizontal="left" vertical="center"/>
    </xf>
    <xf numFmtId="0" fontId="7" fillId="3" borderId="0" xfId="0" applyFont="1" applyFill="1" applyAlignment="1">
      <alignment horizontal="center" vertical="center"/>
    </xf>
    <xf numFmtId="0" fontId="7" fillId="2" borderId="0" xfId="0" applyFont="1" applyFill="1" applyAlignment="1">
      <alignment vertical="center"/>
    </xf>
    <xf numFmtId="0" fontId="7" fillId="4" borderId="0" xfId="0" applyFont="1" applyFill="1" applyAlignment="1">
      <alignment horizontal="center" vertical="center"/>
    </xf>
    <xf numFmtId="0" fontId="3"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49" fontId="2" fillId="3" borderId="0" xfId="0" applyNumberFormat="1" applyFont="1" applyFill="1" applyAlignment="1">
      <alignment horizontal="center" vertical="center"/>
    </xf>
    <xf numFmtId="0" fontId="4" fillId="2" borderId="0" xfId="0" applyFont="1" applyFill="1" applyAlignment="1">
      <alignment vertical="center"/>
    </xf>
    <xf numFmtId="0" fontId="2" fillId="2" borderId="0" xfId="0" applyFont="1" applyFill="1" applyAlignment="1">
      <alignment horizontal="center" vertical="center"/>
    </xf>
    <xf numFmtId="0" fontId="10" fillId="2" borderId="0" xfId="0" applyFont="1" applyFill="1" applyAlignment="1">
      <alignment horizontal="center"/>
    </xf>
    <xf numFmtId="0" fontId="2" fillId="2" borderId="0" xfId="0" applyFont="1" applyFill="1" applyAlignment="1">
      <alignment horizontal="left"/>
    </xf>
    <xf numFmtId="0" fontId="5" fillId="0" borderId="1" xfId="0" applyFont="1" applyBorder="1"/>
    <xf numFmtId="0" fontId="1" fillId="0" borderId="1" xfId="0" applyFont="1" applyBorder="1"/>
    <xf numFmtId="0" fontId="5" fillId="0" borderId="1" xfId="0" applyFont="1" applyFill="1" applyBorder="1"/>
    <xf numFmtId="0" fontId="16" fillId="2" borderId="1" xfId="0" applyFont="1" applyFill="1" applyBorder="1"/>
    <xf numFmtId="0" fontId="1" fillId="0" borderId="1" xfId="0" applyFont="1" applyFill="1" applyBorder="1"/>
    <xf numFmtId="0" fontId="1" fillId="0" borderId="1" xfId="0" applyFont="1" applyFill="1" applyBorder="1" applyAlignment="1">
      <alignment horizontal="center" wrapText="1"/>
    </xf>
    <xf numFmtId="0" fontId="0" fillId="0" borderId="1" xfId="0" applyBorder="1"/>
    <xf numFmtId="0" fontId="5" fillId="3" borderId="1" xfId="0" applyFont="1" applyFill="1" applyBorder="1" applyAlignment="1">
      <alignment wrapText="1"/>
    </xf>
    <xf numFmtId="0" fontId="0" fillId="0" borderId="0" xfId="0" applyAlignment="1">
      <alignment wrapText="1"/>
    </xf>
    <xf numFmtId="0" fontId="23" fillId="15" borderId="0" xfId="0" applyFont="1" applyFill="1" applyAlignment="1">
      <alignment horizontal="left" vertical="top" wrapText="1"/>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center" wrapText="1"/>
    </xf>
    <xf numFmtId="0" fontId="0" fillId="0" borderId="1" xfId="0" applyBorder="1" applyAlignment="1">
      <alignment horizontal="left" vertical="top" wrapText="1"/>
    </xf>
    <xf numFmtId="0" fontId="21" fillId="12" borderId="9" xfId="3" applyAlignment="1"/>
    <xf numFmtId="0" fontId="23" fillId="16" borderId="1" xfId="0" applyFont="1" applyFill="1" applyBorder="1" applyAlignment="1">
      <alignment vertical="top" wrapText="1"/>
    </xf>
    <xf numFmtId="0" fontId="23" fillId="17" borderId="0" xfId="0" applyFont="1" applyFill="1" applyAlignment="1">
      <alignment vertical="center" wrapText="1"/>
    </xf>
    <xf numFmtId="0" fontId="0" fillId="18" borderId="1" xfId="0" applyFill="1" applyBorder="1" applyAlignment="1">
      <alignment horizontal="left" vertical="top" wrapText="1"/>
    </xf>
    <xf numFmtId="0" fontId="0" fillId="18" borderId="1" xfId="0" applyFill="1" applyBorder="1" applyAlignment="1">
      <alignment horizontal="right" vertical="top" wrapText="1"/>
    </xf>
    <xf numFmtId="0" fontId="19" fillId="18" borderId="1" xfId="1" applyFill="1" applyBorder="1" applyAlignment="1">
      <alignment horizontal="left" vertical="top" wrapText="1"/>
    </xf>
    <xf numFmtId="0" fontId="24" fillId="19" borderId="0" xfId="0" applyFont="1" applyFill="1" applyAlignment="1">
      <alignment vertical="center" wrapText="1"/>
    </xf>
    <xf numFmtId="0" fontId="25" fillId="20" borderId="3" xfId="0" applyFont="1" applyFill="1" applyBorder="1" applyAlignment="1">
      <alignment vertical="center" wrapText="1"/>
    </xf>
    <xf numFmtId="0" fontId="25" fillId="20" borderId="0" xfId="0" applyFont="1" applyFill="1" applyAlignment="1">
      <alignment vertical="center" wrapText="1"/>
    </xf>
    <xf numFmtId="0" fontId="25" fillId="21" borderId="1" xfId="0" applyFont="1" applyFill="1" applyBorder="1" applyAlignment="1">
      <alignment vertical="center"/>
    </xf>
    <xf numFmtId="0" fontId="0" fillId="21" borderId="1" xfId="0" applyFill="1" applyBorder="1" applyAlignment="1">
      <alignment horizontal="left" vertical="top" wrapText="1"/>
    </xf>
    <xf numFmtId="0" fontId="0" fillId="21" borderId="1" xfId="0" applyFill="1" applyBorder="1" applyAlignment="1">
      <alignment horizontal="right" vertical="top" wrapText="1"/>
    </xf>
    <xf numFmtId="0" fontId="0" fillId="18" borderId="1" xfId="0" applyFill="1" applyBorder="1" applyAlignment="1">
      <alignment wrapText="1"/>
    </xf>
    <xf numFmtId="14" fontId="0" fillId="21" borderId="1" xfId="0" applyNumberFormat="1" applyFill="1" applyBorder="1" applyAlignment="1">
      <alignment horizontal="right" vertical="top" wrapText="1"/>
    </xf>
    <xf numFmtId="14" fontId="0" fillId="21" borderId="1" xfId="0" applyNumberFormat="1" applyFill="1" applyBorder="1" applyAlignment="1">
      <alignment horizontal="left" vertical="top" wrapText="1"/>
    </xf>
    <xf numFmtId="14" fontId="0" fillId="18" borderId="1" xfId="0" applyNumberFormat="1" applyFill="1" applyBorder="1" applyAlignment="1">
      <alignment horizontal="right" vertical="top" wrapText="1"/>
    </xf>
    <xf numFmtId="0" fontId="0" fillId="18" borderId="1" xfId="0" applyNumberFormat="1" applyFill="1" applyBorder="1" applyAlignment="1">
      <alignment horizontal="left" vertical="top" wrapText="1"/>
    </xf>
    <xf numFmtId="0" fontId="0" fillId="21" borderId="1" xfId="0" applyFill="1" applyBorder="1" applyAlignment="1">
      <alignment horizontal="right" vertical="top"/>
    </xf>
    <xf numFmtId="0" fontId="23" fillId="22" borderId="1" xfId="0" applyFont="1" applyFill="1" applyBorder="1" applyAlignment="1">
      <alignment horizontal="left" vertical="top" wrapText="1"/>
    </xf>
    <xf numFmtId="0" fontId="0" fillId="0" borderId="1" xfId="0" applyBorder="1" applyAlignment="1">
      <alignment horizontal="right" vertical="top"/>
    </xf>
    <xf numFmtId="0" fontId="0" fillId="0" borderId="1" xfId="0" applyFill="1" applyBorder="1" applyAlignment="1">
      <alignment horizontal="left" vertical="top" wrapText="1"/>
    </xf>
    <xf numFmtId="0" fontId="0" fillId="0" borderId="1" xfId="0" applyFill="1" applyBorder="1" applyAlignment="1">
      <alignment horizontal="right" vertical="top"/>
    </xf>
    <xf numFmtId="0" fontId="0" fillId="0" borderId="0" xfId="0" applyFill="1" applyAlignment="1">
      <alignment vertical="center" wrapText="1"/>
    </xf>
    <xf numFmtId="0" fontId="0" fillId="0" borderId="0" xfId="0" applyFill="1"/>
    <xf numFmtId="0" fontId="25" fillId="5" borderId="7" xfId="0" applyFont="1" applyFill="1" applyBorder="1" applyAlignment="1">
      <alignment horizontal="left" vertical="top" wrapText="1"/>
    </xf>
    <xf numFmtId="0" fontId="23" fillId="24" borderId="1" xfId="0" applyFont="1" applyFill="1" applyBorder="1" applyAlignment="1">
      <alignment horizontal="left" vertical="top" wrapText="1"/>
    </xf>
    <xf numFmtId="0" fontId="22" fillId="13" borderId="9" xfId="4" applyAlignment="1">
      <alignment horizontal="left" vertical="top" wrapText="1"/>
    </xf>
    <xf numFmtId="0" fontId="22" fillId="13" borderId="9" xfId="4" applyAlignment="1">
      <alignment horizontal="right" vertical="top"/>
    </xf>
    <xf numFmtId="0" fontId="0" fillId="17" borderId="1" xfId="0" applyFill="1" applyBorder="1" applyAlignment="1">
      <alignment horizontal="left" vertical="top" wrapText="1"/>
    </xf>
    <xf numFmtId="0" fontId="20" fillId="11" borderId="1" xfId="2" applyBorder="1" applyAlignment="1">
      <alignment horizontal="left" vertical="top" wrapText="1"/>
    </xf>
    <xf numFmtId="0" fontId="20" fillId="11" borderId="1" xfId="2" applyBorder="1" applyAlignment="1">
      <alignment horizontal="left" vertical="top"/>
    </xf>
    <xf numFmtId="0" fontId="23" fillId="0" borderId="1"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14" borderId="12" xfId="0" applyFill="1" applyBorder="1" applyAlignment="1">
      <alignment horizontal="left" vertical="top" wrapText="1"/>
    </xf>
    <xf numFmtId="0" fontId="0" fillId="14" borderId="13" xfId="0" applyFill="1" applyBorder="1"/>
    <xf numFmtId="0" fontId="0" fillId="14" borderId="14" xfId="0" applyFill="1" applyBorder="1" applyAlignment="1">
      <alignment horizontal="left" vertical="top" wrapText="1"/>
    </xf>
    <xf numFmtId="0" fontId="27" fillId="18" borderId="0" xfId="0" applyFont="1" applyFill="1" applyAlignment="1">
      <alignment vertical="top" textRotation="90" wrapText="1"/>
    </xf>
    <xf numFmtId="0" fontId="23" fillId="18" borderId="0" xfId="0" applyFont="1" applyFill="1" applyAlignment="1"/>
    <xf numFmtId="0" fontId="0" fillId="18" borderId="0" xfId="0" applyFill="1"/>
    <xf numFmtId="0" fontId="27" fillId="18" borderId="0" xfId="0" applyFont="1" applyFill="1" applyAlignment="1">
      <alignment vertical="top" wrapText="1"/>
    </xf>
    <xf numFmtId="0" fontId="23" fillId="18" borderId="0" xfId="0" applyFont="1" applyFill="1" applyAlignment="1">
      <alignment wrapText="1"/>
    </xf>
    <xf numFmtId="0" fontId="22" fillId="13" borderId="9" xfId="4" applyBorder="1" applyAlignment="1">
      <alignment horizontal="left" vertical="top" wrapText="1"/>
    </xf>
    <xf numFmtId="0" fontId="0" fillId="0" borderId="0" xfId="0" quotePrefix="1" applyAlignment="1">
      <alignment wrapText="1"/>
    </xf>
    <xf numFmtId="0" fontId="18" fillId="0" borderId="1" xfId="0" applyFont="1" applyFill="1" applyBorder="1" applyAlignment="1">
      <alignment horizontal="justify" vertical="center" wrapText="1"/>
    </xf>
    <xf numFmtId="0" fontId="27" fillId="18" borderId="1" xfId="0" applyFont="1" applyFill="1" applyBorder="1" applyAlignment="1">
      <alignment vertical="top" textRotation="90" wrapText="1"/>
    </xf>
    <xf numFmtId="0" fontId="0" fillId="0" borderId="1" xfId="0" applyBorder="1" applyAlignment="1">
      <alignment wrapText="1"/>
    </xf>
    <xf numFmtId="0" fontId="27" fillId="18" borderId="1" xfId="0" applyFont="1" applyFill="1" applyBorder="1" applyAlignment="1">
      <alignment vertical="top" wrapText="1"/>
    </xf>
    <xf numFmtId="0" fontId="23" fillId="2" borderId="1" xfId="0" applyFont="1" applyFill="1" applyBorder="1" applyAlignment="1">
      <alignment wrapText="1"/>
    </xf>
    <xf numFmtId="0" fontId="23" fillId="25" borderId="1" xfId="0" applyFont="1" applyFill="1" applyBorder="1" applyAlignment="1">
      <alignment wrapText="1"/>
    </xf>
    <xf numFmtId="0" fontId="23" fillId="18" borderId="1" xfId="0" applyFont="1" applyFill="1" applyBorder="1" applyAlignment="1">
      <alignment wrapText="1"/>
    </xf>
    <xf numFmtId="0" fontId="23" fillId="14" borderId="1" xfId="0" applyFont="1" applyFill="1" applyBorder="1" applyAlignment="1">
      <alignment wrapText="1"/>
    </xf>
    <xf numFmtId="0" fontId="23" fillId="26" borderId="1" xfId="0" applyFont="1" applyFill="1" applyBorder="1" applyAlignment="1">
      <alignment wrapText="1"/>
    </xf>
    <xf numFmtId="14" fontId="0" fillId="0" borderId="1" xfId="0" applyNumberFormat="1" applyBorder="1" applyAlignment="1">
      <alignment wrapText="1"/>
    </xf>
    <xf numFmtId="0" fontId="23" fillId="15" borderId="1" xfId="0" applyFont="1" applyFill="1" applyBorder="1" applyAlignment="1">
      <alignment horizontal="left" vertical="top" wrapText="1"/>
    </xf>
    <xf numFmtId="0" fontId="23" fillId="17" borderId="1" xfId="0" applyFon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0" fillId="3" borderId="1" xfId="0" applyFill="1" applyBorder="1" applyAlignment="1">
      <alignment horizontal="left" vertical="top" wrapText="1"/>
    </xf>
    <xf numFmtId="0" fontId="0" fillId="7" borderId="1" xfId="0" applyFill="1" applyBorder="1" applyAlignment="1">
      <alignment horizontal="left" vertical="top" wrapText="1"/>
    </xf>
    <xf numFmtId="0" fontId="0" fillId="23" borderId="0" xfId="0" applyFill="1" applyAlignment="1">
      <alignment wrapText="1"/>
    </xf>
    <xf numFmtId="0" fontId="23" fillId="23" borderId="0" xfId="0" applyFont="1" applyFill="1" applyAlignment="1">
      <alignment wrapText="1"/>
    </xf>
    <xf numFmtId="0" fontId="0" fillId="23" borderId="1" xfId="0" applyFill="1" applyBorder="1" applyAlignment="1">
      <alignment wrapText="1"/>
    </xf>
    <xf numFmtId="0" fontId="23" fillId="23" borderId="1" xfId="0" applyFont="1" applyFill="1" applyBorder="1" applyAlignment="1">
      <alignment wrapText="1"/>
    </xf>
    <xf numFmtId="0" fontId="0" fillId="3" borderId="0" xfId="0" applyFill="1" applyAlignment="1">
      <alignment wrapText="1"/>
    </xf>
    <xf numFmtId="0" fontId="26" fillId="3" borderId="7" xfId="0" applyFont="1" applyFill="1" applyBorder="1" applyAlignment="1">
      <alignment horizontal="left" vertical="top" wrapText="1"/>
    </xf>
    <xf numFmtId="0" fontId="23" fillId="3" borderId="0" xfId="0" applyFont="1" applyFill="1" applyAlignment="1">
      <alignment wrapText="1"/>
    </xf>
    <xf numFmtId="0" fontId="0" fillId="3" borderId="1" xfId="0" applyFill="1" applyBorder="1" applyAlignment="1">
      <alignment wrapText="1"/>
    </xf>
    <xf numFmtId="0" fontId="23" fillId="3" borderId="1" xfId="0" applyFont="1" applyFill="1" applyBorder="1" applyAlignment="1">
      <alignment wrapText="1"/>
    </xf>
    <xf numFmtId="14" fontId="0" fillId="3" borderId="1" xfId="0" applyNumberFormat="1" applyFill="1" applyBorder="1" applyAlignment="1">
      <alignment wrapText="1"/>
    </xf>
    <xf numFmtId="0" fontId="0" fillId="7" borderId="1" xfId="0" applyFill="1" applyBorder="1" applyAlignment="1">
      <alignment horizontal="right" vertical="top" wrapText="1"/>
    </xf>
    <xf numFmtId="0" fontId="0" fillId="7" borderId="1" xfId="0" applyNumberFormat="1" applyFill="1" applyBorder="1" applyAlignment="1">
      <alignment horizontal="left" vertical="top" wrapText="1"/>
    </xf>
    <xf numFmtId="0" fontId="35" fillId="2" borderId="1" xfId="0" applyFont="1" applyFill="1" applyBorder="1" applyAlignment="1">
      <alignment wrapText="1"/>
    </xf>
    <xf numFmtId="49" fontId="0" fillId="0" borderId="0" xfId="0" applyNumberFormat="1" applyAlignment="1">
      <alignment horizontal="right" vertical="top"/>
    </xf>
    <xf numFmtId="164" fontId="0" fillId="7" borderId="1" xfId="0" applyNumberFormat="1" applyFill="1" applyBorder="1" applyAlignment="1">
      <alignment horizontal="right" vertical="top" wrapText="1"/>
    </xf>
    <xf numFmtId="0" fontId="22" fillId="13" borderId="9" xfId="4" applyNumberFormat="1" applyBorder="1" applyAlignment="1">
      <alignment horizontal="left" vertical="top" wrapText="1"/>
    </xf>
    <xf numFmtId="0" fontId="22" fillId="13" borderId="9" xfId="4" applyNumberFormat="1" applyBorder="1" applyAlignment="1">
      <alignment horizontal="right" vertical="top"/>
    </xf>
    <xf numFmtId="49" fontId="0" fillId="0" borderId="1" xfId="0" applyNumberFormat="1" applyBorder="1"/>
    <xf numFmtId="0" fontId="12" fillId="28" borderId="0" xfId="0" applyFont="1" applyFill="1" applyBorder="1" applyAlignment="1" applyProtection="1">
      <alignment horizontal="center" vertical="center"/>
      <protection hidden="1"/>
    </xf>
    <xf numFmtId="0" fontId="40" fillId="28" borderId="0" xfId="0" applyFont="1" applyFill="1" applyBorder="1" applyAlignment="1" applyProtection="1">
      <alignment horizontal="center" vertical="center"/>
      <protection hidden="1"/>
    </xf>
    <xf numFmtId="0" fontId="3" fillId="28" borderId="0" xfId="0" applyFont="1" applyFill="1" applyProtection="1">
      <protection hidden="1"/>
    </xf>
    <xf numFmtId="0" fontId="1" fillId="28" borderId="0" xfId="0" applyFont="1" applyFill="1" applyProtection="1">
      <protection hidden="1"/>
    </xf>
    <xf numFmtId="0" fontId="4" fillId="28" borderId="0" xfId="0" applyFont="1" applyFill="1" applyProtection="1">
      <protection hidden="1"/>
    </xf>
    <xf numFmtId="0" fontId="0" fillId="6" borderId="1" xfId="0" applyFont="1" applyFill="1" applyBorder="1" applyProtection="1">
      <protection hidden="1"/>
    </xf>
    <xf numFmtId="0" fontId="0" fillId="0" borderId="1" xfId="0" applyFont="1" applyBorder="1" applyProtection="1">
      <protection hidden="1"/>
    </xf>
    <xf numFmtId="0" fontId="0" fillId="0" borderId="0" xfId="0" applyProtection="1">
      <protection hidden="1"/>
    </xf>
    <xf numFmtId="0" fontId="2" fillId="28" borderId="0" xfId="0" applyFont="1" applyFill="1" applyProtection="1">
      <protection hidden="1"/>
    </xf>
    <xf numFmtId="0" fontId="36" fillId="6" borderId="1" xfId="0" applyFont="1" applyFill="1" applyBorder="1" applyProtection="1">
      <protection hidden="1"/>
    </xf>
    <xf numFmtId="0" fontId="1" fillId="0" borderId="1" xfId="0" applyFont="1" applyBorder="1" applyProtection="1">
      <protection hidden="1"/>
    </xf>
    <xf numFmtId="49" fontId="2" fillId="28" borderId="0" xfId="0" applyNumberFormat="1" applyFont="1" applyFill="1" applyAlignment="1" applyProtection="1">
      <alignment horizontal="center" vertical="center"/>
      <protection hidden="1"/>
    </xf>
    <xf numFmtId="0" fontId="2" fillId="28" borderId="0" xfId="0" applyFont="1" applyFill="1" applyAlignment="1" applyProtection="1">
      <alignment vertical="center"/>
      <protection hidden="1"/>
    </xf>
    <xf numFmtId="0" fontId="1" fillId="28" borderId="0" xfId="0" applyFont="1" applyFill="1" applyAlignment="1" applyProtection="1">
      <alignment wrapText="1"/>
      <protection hidden="1"/>
    </xf>
    <xf numFmtId="0" fontId="2" fillId="28" borderId="0" xfId="0" applyFont="1" applyFill="1" applyAlignment="1" applyProtection="1">
      <alignment horizontal="center"/>
      <protection hidden="1"/>
    </xf>
    <xf numFmtId="0" fontId="38" fillId="28" borderId="0" xfId="0" applyFont="1" applyFill="1" applyAlignment="1" applyProtection="1">
      <alignment horizontal="center"/>
      <protection locked="0" hidden="1"/>
    </xf>
    <xf numFmtId="0" fontId="1" fillId="28" borderId="0" xfId="0" applyFont="1" applyFill="1" applyAlignment="1" applyProtection="1">
      <alignment horizontal="center" vertical="center"/>
      <protection hidden="1"/>
    </xf>
    <xf numFmtId="0" fontId="1" fillId="28" borderId="0" xfId="0" applyFont="1" applyFill="1" applyAlignment="1" applyProtection="1">
      <alignment horizontal="center"/>
      <protection hidden="1"/>
    </xf>
    <xf numFmtId="0" fontId="1" fillId="28" borderId="0" xfId="0" applyFont="1" applyFill="1" applyBorder="1" applyProtection="1">
      <protection hidden="1"/>
    </xf>
    <xf numFmtId="0" fontId="38" fillId="28" borderId="0" xfId="0" applyFont="1" applyFill="1" applyAlignment="1" applyProtection="1">
      <alignment horizontal="center"/>
      <protection hidden="1"/>
    </xf>
    <xf numFmtId="0" fontId="1" fillId="28" borderId="0" xfId="0" applyFont="1" applyFill="1" applyAlignment="1" applyProtection="1">
      <alignment horizontal="left"/>
      <protection hidden="1"/>
    </xf>
    <xf numFmtId="0" fontId="1" fillId="6" borderId="1" xfId="0" applyFont="1" applyFill="1" applyBorder="1" applyAlignment="1" applyProtection="1">
      <alignment horizontal="center"/>
      <protection locked="0" hidden="1"/>
    </xf>
    <xf numFmtId="0" fontId="5" fillId="28" borderId="0" xfId="0" applyFont="1" applyFill="1" applyAlignment="1" applyProtection="1">
      <alignment horizontal="left" vertical="top"/>
      <protection hidden="1"/>
    </xf>
    <xf numFmtId="0" fontId="38" fillId="28" borderId="0" xfId="0" applyFont="1" applyFill="1" applyBorder="1" applyAlignment="1" applyProtection="1">
      <alignment wrapText="1"/>
      <protection locked="0" hidden="1"/>
    </xf>
    <xf numFmtId="0" fontId="38" fillId="28" borderId="0" xfId="0" applyFont="1" applyFill="1" applyBorder="1" applyAlignment="1" applyProtection="1">
      <alignment wrapText="1"/>
      <protection hidden="1"/>
    </xf>
    <xf numFmtId="0" fontId="5" fillId="28" borderId="0" xfId="0" applyFont="1" applyFill="1" applyAlignment="1" applyProtection="1">
      <alignment horizontal="left" vertical="top" wrapText="1"/>
      <protection hidden="1"/>
    </xf>
    <xf numFmtId="0" fontId="38" fillId="28" borderId="0" xfId="0" applyFont="1" applyFill="1" applyAlignment="1" applyProtection="1">
      <alignment horizontal="left" wrapText="1"/>
      <protection hidden="1"/>
    </xf>
    <xf numFmtId="0" fontId="1" fillId="28" borderId="0" xfId="0" applyFont="1" applyFill="1" applyBorder="1" applyAlignment="1" applyProtection="1">
      <alignment wrapText="1"/>
      <protection hidden="1"/>
    </xf>
    <xf numFmtId="0" fontId="1" fillId="28" borderId="0" xfId="0" applyFont="1" applyFill="1" applyBorder="1" applyAlignment="1" applyProtection="1">
      <alignment horizontal="center"/>
      <protection hidden="1"/>
    </xf>
    <xf numFmtId="0" fontId="1" fillId="28" borderId="2" xfId="0" applyFont="1" applyFill="1" applyBorder="1" applyProtection="1">
      <protection hidden="1"/>
    </xf>
    <xf numFmtId="0" fontId="1" fillId="6" borderId="1" xfId="0" applyFont="1" applyFill="1" applyBorder="1" applyProtection="1">
      <protection locked="0" hidden="1"/>
    </xf>
    <xf numFmtId="0" fontId="2" fillId="28" borderId="0" xfId="0" applyFont="1" applyFill="1" applyBorder="1" applyAlignment="1" applyProtection="1">
      <alignment horizontal="center"/>
      <protection hidden="1"/>
    </xf>
    <xf numFmtId="0" fontId="38" fillId="28" borderId="0" xfId="0" applyFont="1" applyFill="1" applyProtection="1">
      <protection locked="0" hidden="1"/>
    </xf>
    <xf numFmtId="0" fontId="36" fillId="6" borderId="4" xfId="0" applyFont="1" applyFill="1" applyBorder="1" applyProtection="1">
      <protection hidden="1"/>
    </xf>
    <xf numFmtId="164" fontId="1" fillId="6" borderId="1" xfId="0" applyNumberFormat="1" applyFont="1" applyFill="1" applyBorder="1" applyAlignment="1" applyProtection="1">
      <alignment horizontal="center" vertical="center"/>
      <protection locked="0" hidden="1"/>
    </xf>
    <xf numFmtId="0" fontId="2" fillId="28" borderId="0" xfId="0" applyFont="1" applyFill="1" applyAlignment="1" applyProtection="1">
      <protection hidden="1"/>
    </xf>
    <xf numFmtId="0" fontId="2" fillId="28" borderId="0" xfId="0" applyFont="1" applyFill="1" applyBorder="1" applyAlignment="1" applyProtection="1">
      <alignment horizontal="center" vertical="center"/>
      <protection hidden="1"/>
    </xf>
    <xf numFmtId="0" fontId="1" fillId="6" borderId="1" xfId="0" applyFont="1" applyFill="1" applyBorder="1" applyAlignment="1" applyProtection="1">
      <alignment horizontal="center" vertical="center"/>
      <protection locked="0" hidden="1"/>
    </xf>
    <xf numFmtId="0" fontId="1" fillId="6" borderId="1" xfId="0" applyNumberFormat="1" applyFont="1" applyFill="1" applyBorder="1" applyAlignment="1" applyProtection="1">
      <alignment horizontal="center" vertical="center"/>
      <protection locked="0" hidden="1"/>
    </xf>
    <xf numFmtId="0" fontId="4" fillId="28" borderId="0" xfId="0" applyFont="1" applyFill="1" applyBorder="1" applyProtection="1">
      <protection hidden="1"/>
    </xf>
    <xf numFmtId="14" fontId="1" fillId="28" borderId="0" xfId="0" applyNumberFormat="1" applyFont="1" applyFill="1" applyBorder="1" applyAlignment="1" applyProtection="1">
      <alignment horizontal="center" vertical="center"/>
      <protection hidden="1"/>
    </xf>
    <xf numFmtId="0" fontId="5" fillId="28" borderId="0" xfId="0" applyFont="1" applyFill="1" applyBorder="1" applyProtection="1">
      <protection hidden="1"/>
    </xf>
    <xf numFmtId="14" fontId="4" fillId="28" borderId="0" xfId="0" applyNumberFormat="1" applyFont="1" applyFill="1" applyBorder="1" applyAlignment="1" applyProtection="1">
      <alignment horizontal="center" vertical="center"/>
      <protection hidden="1"/>
    </xf>
    <xf numFmtId="0" fontId="1" fillId="28" borderId="0" xfId="0" applyFont="1" applyFill="1" applyBorder="1" applyAlignment="1" applyProtection="1">
      <alignment wrapText="1"/>
      <protection locked="0" hidden="1"/>
    </xf>
    <xf numFmtId="0" fontId="38" fillId="28" borderId="0" xfId="0" applyFont="1" applyFill="1" applyBorder="1" applyAlignment="1" applyProtection="1">
      <alignment horizontal="center"/>
      <protection hidden="1"/>
    </xf>
    <xf numFmtId="0" fontId="38" fillId="28" borderId="0" xfId="0" applyFont="1" applyFill="1" applyProtection="1">
      <protection hidden="1"/>
    </xf>
    <xf numFmtId="0" fontId="38" fillId="28" borderId="0" xfId="0" applyFont="1" applyFill="1" applyAlignment="1" applyProtection="1">
      <alignment wrapText="1"/>
      <protection hidden="1"/>
    </xf>
    <xf numFmtId="0" fontId="37" fillId="28" borderId="0" xfId="0" applyFont="1" applyFill="1" applyProtection="1">
      <protection locked="0" hidden="1"/>
    </xf>
    <xf numFmtId="0" fontId="37" fillId="28" borderId="0" xfId="0" applyFont="1" applyFill="1" applyProtection="1">
      <protection hidden="1"/>
    </xf>
    <xf numFmtId="0" fontId="4" fillId="28" borderId="0" xfId="0" applyFont="1" applyFill="1" applyAlignment="1" applyProtection="1">
      <alignment horizontal="left" wrapText="1"/>
      <protection hidden="1"/>
    </xf>
    <xf numFmtId="0" fontId="0" fillId="28" borderId="0" xfId="0" applyFill="1" applyProtection="1">
      <protection hidden="1"/>
    </xf>
    <xf numFmtId="0" fontId="0" fillId="0" borderId="0" xfId="0" applyAlignment="1" applyProtection="1">
      <alignment horizontal="center"/>
      <protection hidden="1"/>
    </xf>
    <xf numFmtId="0" fontId="0" fillId="0" borderId="0" xfId="0" applyFont="1" applyBorder="1" applyProtection="1">
      <protection hidden="1"/>
    </xf>
    <xf numFmtId="0" fontId="3" fillId="28" borderId="0" xfId="0" applyFont="1" applyFill="1" applyAlignment="1" applyProtection="1">
      <alignment horizontal="left" vertical="center"/>
      <protection hidden="1"/>
    </xf>
    <xf numFmtId="0" fontId="1" fillId="2" borderId="0" xfId="0" applyFont="1" applyFill="1" applyProtection="1">
      <protection hidden="1"/>
    </xf>
    <xf numFmtId="0" fontId="2" fillId="28" borderId="0" xfId="0" applyFont="1" applyFill="1" applyAlignment="1" applyProtection="1">
      <alignment horizontal="center" vertical="center"/>
      <protection hidden="1"/>
    </xf>
    <xf numFmtId="0" fontId="2" fillId="28" borderId="0" xfId="0" applyFont="1" applyFill="1" applyAlignment="1" applyProtection="1">
      <alignment horizontal="left"/>
      <protection hidden="1"/>
    </xf>
    <xf numFmtId="0" fontId="42" fillId="28" borderId="0" xfId="0" applyFont="1" applyFill="1" applyProtection="1">
      <protection hidden="1"/>
    </xf>
    <xf numFmtId="0" fontId="38" fillId="28" borderId="0" xfId="0" applyFont="1" applyFill="1" applyBorder="1" applyProtection="1">
      <protection hidden="1"/>
    </xf>
    <xf numFmtId="0" fontId="1" fillId="0" borderId="0" xfId="0" applyFont="1" applyProtection="1">
      <protection hidden="1"/>
    </xf>
    <xf numFmtId="0" fontId="31" fillId="28" borderId="0" xfId="0" applyFont="1" applyFill="1" applyAlignment="1" applyProtection="1">
      <alignment horizontal="center" wrapText="1"/>
      <protection hidden="1"/>
    </xf>
    <xf numFmtId="0" fontId="39" fillId="28" borderId="0" xfId="0" applyFont="1" applyFill="1" applyProtection="1">
      <protection hidden="1"/>
    </xf>
    <xf numFmtId="0" fontId="2" fillId="28" borderId="0" xfId="0" applyFont="1" applyFill="1" applyBorder="1" applyAlignment="1" applyProtection="1">
      <alignment horizontal="center" vertical="top"/>
      <protection hidden="1"/>
    </xf>
    <xf numFmtId="0" fontId="39" fillId="28" borderId="0" xfId="0" applyFont="1" applyFill="1" applyAlignment="1" applyProtection="1">
      <alignment horizontal="center" wrapText="1"/>
      <protection hidden="1"/>
    </xf>
    <xf numFmtId="0" fontId="39" fillId="28" borderId="0" xfId="0" applyFont="1" applyFill="1" applyAlignment="1" applyProtection="1">
      <alignment wrapText="1"/>
      <protection hidden="1"/>
    </xf>
    <xf numFmtId="0" fontId="14" fillId="28" borderId="0" xfId="0" applyFont="1" applyFill="1" applyProtection="1">
      <protection hidden="1"/>
    </xf>
    <xf numFmtId="0" fontId="15" fillId="28" borderId="0" xfId="0" applyFont="1" applyFill="1" applyBorder="1" applyAlignment="1" applyProtection="1">
      <alignment horizontal="left" vertical="top"/>
      <protection hidden="1"/>
    </xf>
    <xf numFmtId="0" fontId="5" fillId="0" borderId="1" xfId="0" applyFont="1" applyFill="1" applyBorder="1" applyProtection="1">
      <protection hidden="1"/>
    </xf>
    <xf numFmtId="0" fontId="5" fillId="6" borderId="1" xfId="0" applyFont="1" applyFill="1" applyBorder="1" applyAlignment="1" applyProtection="1">
      <alignment horizontal="center"/>
      <protection hidden="1"/>
    </xf>
    <xf numFmtId="0" fontId="5" fillId="28" borderId="0" xfId="0" applyFont="1" applyFill="1" applyProtection="1">
      <protection hidden="1"/>
    </xf>
    <xf numFmtId="0" fontId="5" fillId="0" borderId="1" xfId="0" applyFont="1" applyFill="1" applyBorder="1" applyAlignment="1" applyProtection="1">
      <alignment horizontal="left"/>
      <protection locked="0" hidden="1"/>
    </xf>
    <xf numFmtId="0" fontId="5" fillId="6" borderId="1" xfId="0" applyFont="1" applyFill="1" applyBorder="1" applyAlignment="1" applyProtection="1">
      <alignment horizontal="center"/>
      <protection locked="0" hidden="1"/>
    </xf>
    <xf numFmtId="0" fontId="1" fillId="28" borderId="0" xfId="0" applyFont="1" applyFill="1" applyBorder="1" applyAlignment="1" applyProtection="1">
      <alignment horizontal="center"/>
      <protection locked="0" hidden="1"/>
    </xf>
    <xf numFmtId="0" fontId="15" fillId="28" borderId="0" xfId="0" applyFont="1" applyFill="1" applyBorder="1" applyProtection="1">
      <protection hidden="1"/>
    </xf>
    <xf numFmtId="0" fontId="5" fillId="6" borderId="1" xfId="0" applyFont="1" applyFill="1" applyBorder="1" applyAlignment="1" applyProtection="1">
      <alignment wrapText="1"/>
      <protection hidden="1"/>
    </xf>
    <xf numFmtId="0" fontId="1" fillId="0" borderId="1" xfId="0" applyFont="1" applyBorder="1" applyAlignment="1" applyProtection="1">
      <alignment wrapText="1"/>
      <protection locked="0" hidden="1"/>
    </xf>
    <xf numFmtId="0" fontId="5" fillId="28" borderId="0" xfId="0" applyFont="1" applyFill="1" applyBorder="1" applyAlignment="1" applyProtection="1">
      <alignment wrapText="1"/>
      <protection hidden="1"/>
    </xf>
    <xf numFmtId="0" fontId="2" fillId="0" borderId="1" xfId="0" applyFont="1" applyBorder="1" applyAlignment="1" applyProtection="1">
      <alignment vertical="top"/>
      <protection hidden="1"/>
    </xf>
    <xf numFmtId="0" fontId="1" fillId="6" borderId="1" xfId="0" applyFont="1" applyFill="1" applyBorder="1" applyAlignment="1" applyProtection="1">
      <alignment vertical="top" wrapText="1"/>
      <protection locked="0" hidden="1"/>
    </xf>
    <xf numFmtId="0" fontId="38" fillId="28" borderId="0" xfId="0" applyFont="1" applyFill="1" applyBorder="1" applyAlignment="1" applyProtection="1">
      <protection hidden="1"/>
    </xf>
    <xf numFmtId="0" fontId="38" fillId="28" borderId="0" xfId="0" applyFont="1" applyFill="1" applyAlignment="1" applyProtection="1">
      <alignment vertical="top" wrapText="1"/>
      <protection hidden="1"/>
    </xf>
    <xf numFmtId="0" fontId="28" fillId="28" borderId="0" xfId="0" applyFont="1" applyFill="1" applyAlignment="1" applyProtection="1">
      <alignment wrapText="1"/>
      <protection hidden="1"/>
    </xf>
    <xf numFmtId="0" fontId="1" fillId="5" borderId="1" xfId="0" applyFont="1" applyFill="1" applyBorder="1" applyAlignment="1" applyProtection="1">
      <alignment horizontal="center" wrapText="1"/>
      <protection hidden="1"/>
    </xf>
    <xf numFmtId="0" fontId="5" fillId="5" borderId="1" xfId="0" applyFont="1" applyFill="1" applyBorder="1" applyAlignment="1" applyProtection="1">
      <alignment horizontal="center" wrapText="1"/>
      <protection hidden="1"/>
    </xf>
    <xf numFmtId="0" fontId="1" fillId="5" borderId="1" xfId="0" applyFont="1" applyFill="1" applyBorder="1" applyAlignment="1" applyProtection="1">
      <alignment wrapText="1"/>
      <protection hidden="1"/>
    </xf>
    <xf numFmtId="0" fontId="5" fillId="5" borderId="1" xfId="0" applyFont="1" applyFill="1" applyBorder="1" applyAlignment="1" applyProtection="1">
      <alignment wrapText="1"/>
      <protection hidden="1"/>
    </xf>
    <xf numFmtId="0" fontId="1" fillId="19" borderId="1" xfId="0" applyFont="1" applyFill="1" applyBorder="1" applyAlignment="1" applyProtection="1">
      <alignment horizontal="center" wrapText="1"/>
      <protection hidden="1"/>
    </xf>
    <xf numFmtId="0" fontId="5" fillId="5" borderId="1" xfId="0" applyFont="1" applyFill="1" applyBorder="1" applyAlignment="1" applyProtection="1">
      <alignment horizontal="left" wrapText="1"/>
      <protection hidden="1"/>
    </xf>
    <xf numFmtId="0" fontId="1" fillId="0" borderId="0" xfId="0" applyFont="1" applyAlignment="1" applyProtection="1">
      <alignment wrapText="1"/>
      <protection hidden="1"/>
    </xf>
    <xf numFmtId="0" fontId="28" fillId="28" borderId="0" xfId="0" applyFont="1" applyFill="1" applyProtection="1">
      <protection hidden="1"/>
    </xf>
    <xf numFmtId="0" fontId="1" fillId="2" borderId="0" xfId="0" applyFont="1" applyFill="1" applyAlignment="1" applyProtection="1">
      <alignment wrapText="1"/>
      <protection hidden="1"/>
    </xf>
    <xf numFmtId="0" fontId="14" fillId="2" borderId="15" xfId="0" applyFont="1" applyFill="1" applyBorder="1" applyAlignment="1" applyProtection="1">
      <alignment vertical="center" wrapText="1"/>
      <protection hidden="1"/>
    </xf>
    <xf numFmtId="0" fontId="1" fillId="2" borderId="0" xfId="0" applyFont="1" applyFill="1" applyBorder="1" applyAlignment="1" applyProtection="1">
      <alignment wrapText="1"/>
      <protection hidden="1"/>
    </xf>
    <xf numFmtId="0" fontId="16" fillId="2" borderId="1" xfId="0" applyFont="1" applyFill="1" applyBorder="1" applyAlignment="1" applyProtection="1">
      <alignment horizontal="center" vertical="center" wrapText="1"/>
      <protection hidden="1"/>
    </xf>
    <xf numFmtId="0" fontId="16" fillId="2" borderId="0" xfId="0" applyFont="1" applyFill="1" applyBorder="1" applyAlignment="1" applyProtection="1">
      <alignment horizontal="center" vertical="center" wrapText="1"/>
      <protection hidden="1"/>
    </xf>
    <xf numFmtId="0" fontId="17" fillId="2" borderId="1" xfId="0" applyFont="1" applyFill="1" applyBorder="1" applyAlignment="1" applyProtection="1">
      <alignment wrapText="1"/>
      <protection hidden="1"/>
    </xf>
    <xf numFmtId="0" fontId="4" fillId="2" borderId="0" xfId="0" applyFont="1" applyFill="1" applyBorder="1" applyAlignment="1" applyProtection="1">
      <alignment wrapText="1"/>
      <protection hidden="1"/>
    </xf>
    <xf numFmtId="0" fontId="17" fillId="2" borderId="0" xfId="0" applyFont="1" applyFill="1" applyBorder="1" applyAlignment="1" applyProtection="1">
      <alignment wrapText="1"/>
      <protection hidden="1"/>
    </xf>
    <xf numFmtId="0" fontId="1" fillId="9" borderId="0" xfId="0" applyFont="1" applyFill="1" applyBorder="1" applyAlignment="1" applyProtection="1">
      <alignment wrapText="1"/>
      <protection hidden="1"/>
    </xf>
    <xf numFmtId="0" fontId="5" fillId="8" borderId="1" xfId="0" applyFont="1" applyFill="1" applyBorder="1" applyAlignment="1" applyProtection="1">
      <alignment wrapText="1"/>
      <protection hidden="1"/>
    </xf>
    <xf numFmtId="0" fontId="1" fillId="27" borderId="1" xfId="0" applyFont="1" applyFill="1" applyBorder="1" applyAlignment="1" applyProtection="1">
      <alignment horizontal="center" vertical="center" wrapText="1"/>
      <protection hidden="1"/>
    </xf>
    <xf numFmtId="0" fontId="13" fillId="27" borderId="1" xfId="0" applyFont="1" applyFill="1" applyBorder="1" applyAlignment="1" applyProtection="1">
      <alignment vertical="top" wrapText="1"/>
      <protection hidden="1"/>
    </xf>
    <xf numFmtId="0" fontId="32" fillId="27" borderId="1" xfId="0" applyFont="1" applyFill="1" applyBorder="1" applyAlignment="1" applyProtection="1">
      <alignment vertical="top" wrapText="1"/>
      <protection hidden="1"/>
    </xf>
    <xf numFmtId="0" fontId="33" fillId="27" borderId="1" xfId="0" applyFont="1" applyFill="1" applyBorder="1" applyAlignment="1" applyProtection="1">
      <alignment vertical="top" wrapText="1"/>
      <protection hidden="1"/>
    </xf>
    <xf numFmtId="0" fontId="13" fillId="27" borderId="0" xfId="0" applyFont="1" applyFill="1" applyBorder="1" applyAlignment="1" applyProtection="1">
      <alignment vertical="top" wrapText="1"/>
      <protection hidden="1"/>
    </xf>
    <xf numFmtId="0" fontId="1" fillId="27" borderId="0" xfId="0" applyFont="1" applyFill="1" applyAlignment="1" applyProtection="1">
      <alignment wrapText="1"/>
      <protection hidden="1"/>
    </xf>
    <xf numFmtId="0" fontId="5" fillId="27" borderId="1" xfId="0" applyFont="1" applyFill="1" applyBorder="1" applyAlignment="1" applyProtection="1">
      <alignment vertical="top" wrapText="1"/>
      <protection hidden="1"/>
    </xf>
    <xf numFmtId="14" fontId="1" fillId="0" borderId="1" xfId="0" applyNumberFormat="1" applyFont="1" applyBorder="1" applyAlignment="1" applyProtection="1">
      <alignment wrapText="1"/>
      <protection locked="0" hidden="1"/>
    </xf>
    <xf numFmtId="0" fontId="1" fillId="0" borderId="1" xfId="0" applyNumberFormat="1" applyFont="1" applyBorder="1" applyAlignment="1" applyProtection="1">
      <alignment wrapText="1"/>
      <protection locked="0" hidden="1"/>
    </xf>
    <xf numFmtId="0" fontId="1" fillId="0" borderId="1" xfId="0" applyFont="1" applyFill="1" applyBorder="1" applyAlignment="1" applyProtection="1">
      <alignment wrapText="1"/>
      <protection locked="0" hidden="1"/>
    </xf>
    <xf numFmtId="0" fontId="1" fillId="6" borderId="1" xfId="0" applyNumberFormat="1" applyFont="1" applyFill="1" applyBorder="1" applyProtection="1">
      <protection locked="0" hidden="1"/>
    </xf>
    <xf numFmtId="0" fontId="1" fillId="6" borderId="1" xfId="0" applyFont="1" applyFill="1" applyBorder="1" applyAlignment="1" applyProtection="1">
      <alignment wrapText="1"/>
      <protection locked="0" hidden="1"/>
    </xf>
    <xf numFmtId="0" fontId="5" fillId="6" borderId="1" xfId="0" applyFont="1" applyFill="1" applyBorder="1" applyAlignment="1" applyProtection="1">
      <alignment wrapText="1"/>
      <protection locked="0" hidden="1"/>
    </xf>
    <xf numFmtId="0" fontId="34" fillId="0" borderId="0" xfId="0" applyFont="1" applyProtection="1">
      <protection hidden="1"/>
    </xf>
    <xf numFmtId="0" fontId="1" fillId="0" borderId="0" xfId="0" applyFont="1" applyFill="1" applyProtection="1">
      <protection hidden="1"/>
    </xf>
    <xf numFmtId="0" fontId="0" fillId="29" borderId="0" xfId="0" applyFill="1" applyAlignment="1" applyProtection="1">
      <alignment horizontal="center" vertical="center"/>
      <protection hidden="1"/>
    </xf>
    <xf numFmtId="0" fontId="1" fillId="29" borderId="0" xfId="0" applyFont="1" applyFill="1" applyProtection="1">
      <protection hidden="1"/>
    </xf>
    <xf numFmtId="0" fontId="2" fillId="29" borderId="0" xfId="0" applyFont="1" applyFill="1" applyAlignment="1" applyProtection="1">
      <alignment horizontal="center" vertical="center"/>
      <protection hidden="1"/>
    </xf>
    <xf numFmtId="0" fontId="41" fillId="29" borderId="0" xfId="0" applyFont="1" applyFill="1" applyAlignment="1" applyProtection="1">
      <alignment vertical="center"/>
      <protection hidden="1"/>
    </xf>
    <xf numFmtId="0" fontId="3" fillId="29" borderId="0" xfId="0" applyFont="1" applyFill="1" applyAlignment="1" applyProtection="1">
      <alignment vertical="center"/>
      <protection hidden="1"/>
    </xf>
    <xf numFmtId="0" fontId="2" fillId="29" borderId="0" xfId="0" applyFont="1" applyFill="1" applyAlignment="1" applyProtection="1">
      <alignment vertical="center"/>
      <protection hidden="1"/>
    </xf>
    <xf numFmtId="0" fontId="1" fillId="28" borderId="0" xfId="0" applyFont="1" applyFill="1" applyAlignment="1" applyProtection="1">
      <alignment vertical="center"/>
      <protection hidden="1"/>
    </xf>
    <xf numFmtId="0" fontId="2" fillId="28" borderId="0" xfId="0" applyFont="1" applyFill="1" applyAlignment="1" applyProtection="1">
      <alignment horizontal="left" vertical="top"/>
      <protection hidden="1"/>
    </xf>
    <xf numFmtId="0" fontId="2" fillId="28" borderId="0" xfId="0" applyFont="1" applyFill="1" applyAlignment="1" applyProtection="1">
      <alignment horizontal="left" vertical="center"/>
      <protection hidden="1"/>
    </xf>
    <xf numFmtId="0" fontId="1" fillId="28" borderId="0" xfId="0" applyFont="1" applyFill="1" applyAlignment="1" applyProtection="1">
      <alignment horizontal="left" vertical="center"/>
      <protection hidden="1"/>
    </xf>
    <xf numFmtId="0" fontId="10" fillId="28" borderId="0" xfId="0" applyFont="1" applyFill="1" applyAlignment="1" applyProtection="1">
      <alignment horizontal="center"/>
      <protection hidden="1"/>
    </xf>
    <xf numFmtId="0" fontId="1" fillId="28" borderId="0" xfId="0" applyFont="1" applyFill="1" applyAlignment="1" applyProtection="1">
      <alignment horizontal="right" vertical="center"/>
      <protection hidden="1"/>
    </xf>
    <xf numFmtId="14" fontId="1" fillId="28" borderId="0" xfId="0" applyNumberFormat="1" applyFont="1" applyFill="1" applyAlignment="1" applyProtection="1">
      <alignment horizontal="left" vertical="center"/>
      <protection hidden="1"/>
    </xf>
    <xf numFmtId="0" fontId="0" fillId="29" borderId="0" xfId="0" applyFill="1" applyProtection="1">
      <protection hidden="1"/>
    </xf>
    <xf numFmtId="0" fontId="10" fillId="28" borderId="0" xfId="0" applyFont="1" applyFill="1" applyAlignment="1" applyProtection="1">
      <alignment horizontal="center" vertical="center"/>
      <protection hidden="1"/>
    </xf>
    <xf numFmtId="0" fontId="1" fillId="29" borderId="0" xfId="0" applyFont="1" applyFill="1" applyAlignment="1" applyProtection="1">
      <alignment horizontal="left" vertical="center"/>
      <protection hidden="1"/>
    </xf>
    <xf numFmtId="0" fontId="0" fillId="6" borderId="0" xfId="0" applyFill="1" applyProtection="1">
      <protection hidden="1"/>
    </xf>
    <xf numFmtId="0" fontId="4" fillId="28" borderId="0" xfId="0" applyFont="1" applyFill="1" applyAlignment="1" applyProtection="1">
      <alignment vertical="center"/>
      <protection hidden="1"/>
    </xf>
    <xf numFmtId="0" fontId="1" fillId="29" borderId="0" xfId="0" applyFont="1" applyFill="1" applyAlignment="1" applyProtection="1">
      <alignment horizontal="center" vertical="center"/>
      <protection hidden="1"/>
    </xf>
    <xf numFmtId="0" fontId="4" fillId="0" borderId="0" xfId="0" applyFont="1" applyProtection="1">
      <protection hidden="1"/>
    </xf>
    <xf numFmtId="0" fontId="7" fillId="29" borderId="0" xfId="0" applyFont="1" applyFill="1" applyAlignment="1" applyProtection="1">
      <alignment vertical="center"/>
      <protection hidden="1"/>
    </xf>
    <xf numFmtId="0" fontId="1" fillId="28" borderId="0" xfId="0" applyFont="1" applyFill="1" applyAlignment="1" applyProtection="1">
      <alignment horizontal="center" vertical="top"/>
      <protection hidden="1"/>
    </xf>
    <xf numFmtId="0" fontId="10" fillId="28" borderId="0" xfId="0" applyFont="1" applyFill="1" applyAlignment="1" applyProtection="1">
      <alignment horizontal="center" vertical="top"/>
      <protection hidden="1"/>
    </xf>
    <xf numFmtId="0" fontId="7" fillId="28" borderId="0" xfId="0" applyFont="1" applyFill="1" applyAlignment="1" applyProtection="1">
      <alignment vertical="center"/>
      <protection hidden="1"/>
    </xf>
    <xf numFmtId="0" fontId="0" fillId="28" borderId="0" xfId="0" applyFill="1" applyAlignment="1" applyProtection="1">
      <alignment horizontal="center" vertical="center"/>
      <protection hidden="1"/>
    </xf>
    <xf numFmtId="0" fontId="0" fillId="28" borderId="0" xfId="0" applyFill="1" applyAlignment="1" applyProtection="1">
      <alignment vertical="center"/>
      <protection hidden="1"/>
    </xf>
    <xf numFmtId="0" fontId="0" fillId="29" borderId="0" xfId="0" applyFill="1"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49" fontId="1" fillId="6" borderId="1" xfId="0" applyNumberFormat="1" applyFont="1" applyFill="1" applyBorder="1" applyProtection="1">
      <protection locked="0" hidden="1"/>
    </xf>
    <xf numFmtId="0" fontId="2" fillId="28" borderId="0" xfId="0" applyFont="1" applyFill="1" applyAlignment="1" applyProtection="1">
      <alignment horizontal="center" vertical="center"/>
      <protection hidden="1"/>
    </xf>
    <xf numFmtId="0" fontId="0" fillId="7" borderId="0" xfId="0" applyFill="1" applyProtection="1">
      <protection hidden="1"/>
    </xf>
    <xf numFmtId="0" fontId="6" fillId="7" borderId="0" xfId="0" applyFont="1" applyFill="1" applyProtection="1">
      <protection hidden="1"/>
    </xf>
    <xf numFmtId="0" fontId="6" fillId="7" borderId="0" xfId="0" applyFont="1" applyFill="1" applyAlignment="1" applyProtection="1">
      <alignment wrapText="1"/>
      <protection hidden="1"/>
    </xf>
    <xf numFmtId="0" fontId="0" fillId="7" borderId="0" xfId="0" applyFill="1"/>
    <xf numFmtId="0" fontId="3" fillId="28" borderId="0" xfId="0" applyFont="1" applyFill="1" applyAlignment="1" applyProtection="1">
      <alignment horizontal="center" vertical="center"/>
      <protection hidden="1"/>
    </xf>
    <xf numFmtId="0" fontId="6" fillId="28" borderId="0" xfId="0" applyFont="1" applyFill="1" applyProtection="1">
      <protection hidden="1"/>
    </xf>
    <xf numFmtId="0" fontId="4" fillId="2" borderId="0" xfId="0" applyFont="1" applyFill="1" applyProtection="1">
      <protection hidden="1"/>
    </xf>
    <xf numFmtId="0" fontId="6" fillId="0" borderId="0" xfId="0" applyFont="1" applyProtection="1">
      <protection hidden="1"/>
    </xf>
    <xf numFmtId="0" fontId="4" fillId="28" borderId="0" xfId="0" applyFont="1" applyFill="1" applyBorder="1" applyAlignment="1" applyProtection="1">
      <alignment horizontal="center"/>
      <protection hidden="1"/>
    </xf>
    <xf numFmtId="0" fontId="4" fillId="28" borderId="0" xfId="0" applyFont="1" applyFill="1" applyBorder="1" applyProtection="1">
      <protection locked="0" hidden="1"/>
    </xf>
    <xf numFmtId="0" fontId="4" fillId="28" borderId="0" xfId="0" applyFont="1" applyFill="1" applyBorder="1" applyAlignment="1" applyProtection="1">
      <alignment horizontal="center"/>
      <protection locked="0" hidden="1"/>
    </xf>
    <xf numFmtId="0" fontId="4" fillId="28" borderId="0" xfId="0" applyFont="1" applyFill="1" applyProtection="1">
      <protection locked="0" hidden="1"/>
    </xf>
    <xf numFmtId="0" fontId="6" fillId="28" borderId="0" xfId="0" applyFont="1" applyFill="1" applyBorder="1" applyProtection="1">
      <protection locked="0" hidden="1"/>
    </xf>
    <xf numFmtId="0" fontId="6" fillId="28" borderId="0" xfId="0" applyFont="1" applyFill="1" applyProtection="1">
      <protection locked="0" hidden="1"/>
    </xf>
    <xf numFmtId="0" fontId="42" fillId="28" borderId="0" xfId="0" applyFont="1" applyFill="1" applyAlignment="1" applyProtection="1">
      <alignment horizontal="center"/>
      <protection hidden="1"/>
    </xf>
    <xf numFmtId="0" fontId="5" fillId="0" borderId="1" xfId="0" applyFont="1" applyFill="1" applyBorder="1" applyAlignment="1" applyProtection="1">
      <alignment horizontal="center"/>
      <protection hidden="1"/>
    </xf>
    <xf numFmtId="0" fontId="5" fillId="0" borderId="1" xfId="0" applyFont="1" applyFill="1" applyBorder="1" applyAlignment="1" applyProtection="1">
      <alignment horizontal="center" vertical="center"/>
      <protection hidden="1"/>
    </xf>
    <xf numFmtId="0" fontId="5" fillId="28" borderId="5" xfId="0" applyFont="1" applyFill="1" applyBorder="1" applyProtection="1">
      <protection hidden="1"/>
    </xf>
    <xf numFmtId="0" fontId="5" fillId="28" borderId="0" xfId="0" applyFont="1" applyFill="1" applyBorder="1" applyProtection="1">
      <protection locked="0" hidden="1"/>
    </xf>
    <xf numFmtId="0" fontId="43" fillId="28" borderId="0" xfId="0" applyFont="1" applyFill="1" applyProtection="1">
      <protection hidden="1"/>
    </xf>
    <xf numFmtId="0" fontId="3" fillId="28" borderId="0" xfId="0" applyFont="1" applyFill="1" applyAlignment="1" applyProtection="1">
      <alignment vertical="center"/>
      <protection hidden="1"/>
    </xf>
    <xf numFmtId="0" fontId="42" fillId="28" borderId="0" xfId="0" applyFont="1" applyFill="1" applyBorder="1" applyAlignment="1" applyProtection="1">
      <alignment horizontal="center"/>
      <protection hidden="1"/>
    </xf>
    <xf numFmtId="0" fontId="38" fillId="28" borderId="0" xfId="0" applyNumberFormat="1" applyFont="1" applyFill="1" applyBorder="1" applyAlignment="1" applyProtection="1">
      <alignment wrapText="1"/>
      <protection hidden="1"/>
    </xf>
    <xf numFmtId="0" fontId="38" fillId="28" borderId="0" xfId="0" applyFont="1" applyFill="1" applyAlignment="1" applyProtection="1">
      <alignment horizontal="left" vertical="top"/>
      <protection hidden="1"/>
    </xf>
    <xf numFmtId="49" fontId="5" fillId="6" borderId="1" xfId="0" applyNumberFormat="1" applyFont="1" applyFill="1" applyBorder="1" applyProtection="1">
      <protection locked="0" hidden="1"/>
    </xf>
    <xf numFmtId="49" fontId="1" fillId="0" borderId="1" xfId="0" applyNumberFormat="1" applyFont="1" applyBorder="1" applyAlignment="1" applyProtection="1">
      <alignment wrapText="1"/>
      <protection locked="0" hidden="1"/>
    </xf>
    <xf numFmtId="49" fontId="5" fillId="0" borderId="1" xfId="0" applyNumberFormat="1" applyFont="1" applyBorder="1" applyProtection="1">
      <protection locked="0" hidden="1"/>
    </xf>
    <xf numFmtId="49" fontId="5" fillId="6" borderId="1" xfId="0" applyNumberFormat="1" applyFont="1" applyFill="1" applyBorder="1" applyAlignment="1" applyProtection="1">
      <alignment wrapText="1"/>
      <protection locked="0" hidden="1"/>
    </xf>
    <xf numFmtId="0" fontId="38" fillId="28" borderId="0" xfId="0" applyFont="1" applyFill="1" applyBorder="1" applyProtection="1">
      <protection locked="0" hidden="1"/>
    </xf>
    <xf numFmtId="0" fontId="29" fillId="16" borderId="1" xfId="0" applyFont="1" applyFill="1" applyBorder="1" applyAlignment="1">
      <alignment horizontal="center" wrapText="1"/>
    </xf>
    <xf numFmtId="0" fontId="1" fillId="28" borderId="0" xfId="0" applyFont="1" applyFill="1" applyAlignment="1" applyProtection="1">
      <alignment horizontal="left" vertical="center" wrapText="1"/>
      <protection hidden="1"/>
    </xf>
    <xf numFmtId="0" fontId="2" fillId="2" borderId="0" xfId="0" applyFont="1" applyFill="1" applyAlignment="1">
      <alignment horizontal="center" vertical="center"/>
    </xf>
    <xf numFmtId="0" fontId="3" fillId="28" borderId="0" xfId="0" applyFont="1" applyFill="1" applyAlignment="1" applyProtection="1">
      <alignment horizontal="center" vertical="center"/>
      <protection hidden="1"/>
    </xf>
    <xf numFmtId="0" fontId="5" fillId="28" borderId="0" xfId="0" applyFont="1" applyFill="1" applyAlignment="1" applyProtection="1">
      <alignment horizontal="left" wrapText="1"/>
      <protection hidden="1"/>
    </xf>
    <xf numFmtId="0" fontId="5" fillId="28" borderId="2" xfId="0" applyFont="1" applyFill="1" applyBorder="1" applyAlignment="1" applyProtection="1">
      <alignment horizontal="left" wrapText="1"/>
      <protection hidden="1"/>
    </xf>
    <xf numFmtId="0" fontId="5" fillId="5" borderId="6" xfId="0" applyFont="1" applyFill="1" applyBorder="1" applyAlignment="1" applyProtection="1">
      <alignment horizontal="center" vertical="center" wrapText="1"/>
      <protection hidden="1"/>
    </xf>
    <xf numFmtId="0" fontId="5" fillId="5" borderId="8"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5" fillId="28" borderId="0" xfId="0" applyFont="1" applyFill="1" applyAlignment="1" applyProtection="1">
      <alignment horizontal="left" vertical="top" wrapText="1"/>
      <protection hidden="1"/>
    </xf>
    <xf numFmtId="0" fontId="5" fillId="28" borderId="0" xfId="0" applyFont="1" applyFill="1" applyAlignment="1" applyProtection="1">
      <alignment horizontal="left" vertical="center" wrapText="1"/>
      <protection hidden="1"/>
    </xf>
    <xf numFmtId="0" fontId="42" fillId="28" borderId="0" xfId="0" applyFont="1" applyFill="1" applyAlignment="1" applyProtection="1">
      <alignment horizontal="left"/>
      <protection hidden="1"/>
    </xf>
    <xf numFmtId="0" fontId="5" fillId="0" borderId="1" xfId="0" applyFont="1" applyFill="1" applyBorder="1" applyAlignment="1" applyProtection="1">
      <alignment horizontal="center"/>
      <protection hidden="1"/>
    </xf>
  </cellXfs>
  <cellStyles count="5">
    <cellStyle name="Bad" xfId="2" builtinId="27"/>
    <cellStyle name="Calculation" xfId="4" builtinId="22"/>
    <cellStyle name="Good" xfId="1" builtinId="26"/>
    <cellStyle name="Input" xfId="3" builtinId="20"/>
    <cellStyle name="Normal" xfId="0" builtinId="0"/>
  </cellStyles>
  <dxfs count="12">
    <dxf>
      <font>
        <color theme="1"/>
      </font>
    </dxf>
    <dxf>
      <fill>
        <patternFill>
          <bgColor theme="0"/>
        </patternFill>
      </fill>
    </dxf>
    <dxf>
      <fill>
        <patternFill>
          <bgColor theme="0"/>
        </patternFill>
      </fill>
      <border>
        <left style="thin">
          <color theme="1"/>
        </left>
        <right style="thin">
          <color theme="1"/>
        </right>
        <top style="thin">
          <color theme="1"/>
        </top>
        <bottom style="thin">
          <color theme="1"/>
        </bottom>
      </border>
    </dxf>
    <dxf>
      <font>
        <color rgb="FF5EC5C2"/>
      </font>
    </dxf>
    <dxf>
      <font>
        <color rgb="FF5EC5C2"/>
      </font>
    </dxf>
    <dxf>
      <fill>
        <patternFill>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border>
    </dxf>
    <dxf>
      <font>
        <color rgb="FF5EC5C2"/>
      </font>
    </dxf>
    <dxf>
      <font>
        <color rgb="FF5EC5C2"/>
      </font>
    </dxf>
    <dxf>
      <fill>
        <patternFill>
          <bgColor theme="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5EC5C2"/>
      <color rgb="FF09506C"/>
      <color rgb="FF0083A0"/>
      <color rgb="FFFF3300"/>
      <color rgb="FFFDB1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C$4"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fmlaLink="$J$27"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fmlaLink="$J$28"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fmlaLink="$J$29"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fmlaLink="$J$30"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fmlaLink="$J$31" lockText="1" noThreeD="1"/>
</file>

<file path=xl/ctrlProps/ctrlProp11.xml><?xml version="1.0" encoding="utf-8"?>
<formControlPr xmlns="http://schemas.microsoft.com/office/spreadsheetml/2009/9/main" objectType="CheckBox" fmlaLink="$A$49"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fmlaLink="$J$32"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fmlaLink="$J$33"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fmlaLink="$J$34"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fmlaLink="$J$35"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fmlaLink="$J$36" lockText="1" noThreeD="1"/>
</file>

<file path=xl/ctrlProps/ctrlProp12.xml><?xml version="1.0" encoding="utf-8"?>
<formControlPr xmlns="http://schemas.microsoft.com/office/spreadsheetml/2009/9/main" objectType="CheckBox" fmlaLink="$A$43"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fmlaLink="$K$8"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fmlaLink="$A$45"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fmlaLink="$I$9" lockText="1" noThreeD="1"/>
</file>

<file path=xl/ctrlProps/ctrlProp140.xml><?xml version="1.0" encoding="utf-8"?>
<formControlPr xmlns="http://schemas.microsoft.com/office/spreadsheetml/2009/9/main" objectType="CheckBox" checked="Checked"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checked="Checked"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fmlaLink="$K$9" lockText="1" noThreeD="1"/>
</file>

<file path=xl/ctrlProps/ctrlProp15.xml><?xml version="1.0" encoding="utf-8"?>
<formControlPr xmlns="http://schemas.microsoft.com/office/spreadsheetml/2009/9/main" objectType="CheckBox" fmlaLink="$J$9" lockText="1" noThreeD="1"/>
</file>

<file path=xl/ctrlProps/ctrlProp150.xml><?xml version="1.0" encoding="utf-8"?>
<formControlPr xmlns="http://schemas.microsoft.com/office/spreadsheetml/2009/9/main" objectType="CheckBox" fmlaLink="$K$10" lockText="1" noThreeD="1"/>
</file>

<file path=xl/ctrlProps/ctrlProp151.xml><?xml version="1.0" encoding="utf-8"?>
<formControlPr xmlns="http://schemas.microsoft.com/office/spreadsheetml/2009/9/main" objectType="CheckBox" fmlaLink="$K$11" lockText="1" noThreeD="1"/>
</file>

<file path=xl/ctrlProps/ctrlProp152.xml><?xml version="1.0" encoding="utf-8"?>
<formControlPr xmlns="http://schemas.microsoft.com/office/spreadsheetml/2009/9/main" objectType="CheckBox" fmlaLink="$K$12" lockText="1" noThreeD="1"/>
</file>

<file path=xl/ctrlProps/ctrlProp153.xml><?xml version="1.0" encoding="utf-8"?>
<formControlPr xmlns="http://schemas.microsoft.com/office/spreadsheetml/2009/9/main" objectType="CheckBox" fmlaLink="$K$13" lockText="1" noThreeD="1"/>
</file>

<file path=xl/ctrlProps/ctrlProp154.xml><?xml version="1.0" encoding="utf-8"?>
<formControlPr xmlns="http://schemas.microsoft.com/office/spreadsheetml/2009/9/main" objectType="CheckBox" fmlaLink="$K$14" lockText="1" noThreeD="1"/>
</file>

<file path=xl/ctrlProps/ctrlProp155.xml><?xml version="1.0" encoding="utf-8"?>
<formControlPr xmlns="http://schemas.microsoft.com/office/spreadsheetml/2009/9/main" objectType="CheckBox" fmlaLink="$K$15" lockText="1" noThreeD="1"/>
</file>

<file path=xl/ctrlProps/ctrlProp156.xml><?xml version="1.0" encoding="utf-8"?>
<formControlPr xmlns="http://schemas.microsoft.com/office/spreadsheetml/2009/9/main" objectType="CheckBox" fmlaLink="$K$16" lockText="1" noThreeD="1"/>
</file>

<file path=xl/ctrlProps/ctrlProp157.xml><?xml version="1.0" encoding="utf-8"?>
<formControlPr xmlns="http://schemas.microsoft.com/office/spreadsheetml/2009/9/main" objectType="CheckBox" fmlaLink="$K$17" lockText="1" noThreeD="1"/>
</file>

<file path=xl/ctrlProps/ctrlProp158.xml><?xml version="1.0" encoding="utf-8"?>
<formControlPr xmlns="http://schemas.microsoft.com/office/spreadsheetml/2009/9/main" objectType="CheckBox" fmlaLink="$K$18" lockText="1" noThreeD="1"/>
</file>

<file path=xl/ctrlProps/ctrlProp159.xml><?xml version="1.0" encoding="utf-8"?>
<formControlPr xmlns="http://schemas.microsoft.com/office/spreadsheetml/2009/9/main" objectType="CheckBox" fmlaLink="$K$19"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K$20" lockText="1" noThreeD="1"/>
</file>

<file path=xl/ctrlProps/ctrlProp161.xml><?xml version="1.0" encoding="utf-8"?>
<formControlPr xmlns="http://schemas.microsoft.com/office/spreadsheetml/2009/9/main" objectType="CheckBox" fmlaLink="$K$21" lockText="1" noThreeD="1"/>
</file>

<file path=xl/ctrlProps/ctrlProp162.xml><?xml version="1.0" encoding="utf-8"?>
<formControlPr xmlns="http://schemas.microsoft.com/office/spreadsheetml/2009/9/main" objectType="CheckBox" fmlaLink="$K$22" lockText="1" noThreeD="1"/>
</file>

<file path=xl/ctrlProps/ctrlProp163.xml><?xml version="1.0" encoding="utf-8"?>
<formControlPr xmlns="http://schemas.microsoft.com/office/spreadsheetml/2009/9/main" objectType="CheckBox" fmlaLink="$K$23" lockText="1" noThreeD="1"/>
</file>

<file path=xl/ctrlProps/ctrlProp164.xml><?xml version="1.0" encoding="utf-8"?>
<formControlPr xmlns="http://schemas.microsoft.com/office/spreadsheetml/2009/9/main" objectType="CheckBox" fmlaLink="$K$24" lockText="1" noThreeD="1"/>
</file>

<file path=xl/ctrlProps/ctrlProp165.xml><?xml version="1.0" encoding="utf-8"?>
<formControlPr xmlns="http://schemas.microsoft.com/office/spreadsheetml/2009/9/main" objectType="CheckBox" fmlaLink="$K$25" lockText="1" noThreeD="1"/>
</file>

<file path=xl/ctrlProps/ctrlProp166.xml><?xml version="1.0" encoding="utf-8"?>
<formControlPr xmlns="http://schemas.microsoft.com/office/spreadsheetml/2009/9/main" objectType="CheckBox" fmlaLink="$K$26" lockText="1" noThreeD="1"/>
</file>

<file path=xl/ctrlProps/ctrlProp167.xml><?xml version="1.0" encoding="utf-8"?>
<formControlPr xmlns="http://schemas.microsoft.com/office/spreadsheetml/2009/9/main" objectType="CheckBox" fmlaLink="$K$27" lockText="1" noThreeD="1"/>
</file>

<file path=xl/ctrlProps/ctrlProp168.xml><?xml version="1.0" encoding="utf-8"?>
<formControlPr xmlns="http://schemas.microsoft.com/office/spreadsheetml/2009/9/main" objectType="CheckBox" fmlaLink="$K$28" lockText="1" noThreeD="1"/>
</file>

<file path=xl/ctrlProps/ctrlProp169.xml><?xml version="1.0" encoding="utf-8"?>
<formControlPr xmlns="http://schemas.microsoft.com/office/spreadsheetml/2009/9/main" objectType="CheckBox" fmlaLink="$K$29" lockText="1" noThreeD="1"/>
</file>

<file path=xl/ctrlProps/ctrlProp17.xml><?xml version="1.0" encoding="utf-8"?>
<formControlPr xmlns="http://schemas.microsoft.com/office/spreadsheetml/2009/9/main" objectType="CheckBox" fmlaLink="$J$8" lockText="1" noThreeD="1"/>
</file>

<file path=xl/ctrlProps/ctrlProp170.xml><?xml version="1.0" encoding="utf-8"?>
<formControlPr xmlns="http://schemas.microsoft.com/office/spreadsheetml/2009/9/main" objectType="CheckBox" fmlaLink="$K$30" lockText="1" noThreeD="1"/>
</file>

<file path=xl/ctrlProps/ctrlProp171.xml><?xml version="1.0" encoding="utf-8"?>
<formControlPr xmlns="http://schemas.microsoft.com/office/spreadsheetml/2009/9/main" objectType="CheckBox" fmlaLink="$K$31" lockText="1" noThreeD="1"/>
</file>

<file path=xl/ctrlProps/ctrlProp172.xml><?xml version="1.0" encoding="utf-8"?>
<formControlPr xmlns="http://schemas.microsoft.com/office/spreadsheetml/2009/9/main" objectType="CheckBox" fmlaLink="$K$32" lockText="1" noThreeD="1"/>
</file>

<file path=xl/ctrlProps/ctrlProp173.xml><?xml version="1.0" encoding="utf-8"?>
<formControlPr xmlns="http://schemas.microsoft.com/office/spreadsheetml/2009/9/main" objectType="CheckBox" fmlaLink="$K$33" lockText="1" noThreeD="1"/>
</file>

<file path=xl/ctrlProps/ctrlProp174.xml><?xml version="1.0" encoding="utf-8"?>
<formControlPr xmlns="http://schemas.microsoft.com/office/spreadsheetml/2009/9/main" objectType="CheckBox" fmlaLink="$K$34" lockText="1" noThreeD="1"/>
</file>

<file path=xl/ctrlProps/ctrlProp175.xml><?xml version="1.0" encoding="utf-8"?>
<formControlPr xmlns="http://schemas.microsoft.com/office/spreadsheetml/2009/9/main" objectType="CheckBox" fmlaLink="$K$35" lockText="1" noThreeD="1"/>
</file>

<file path=xl/ctrlProps/ctrlProp176.xml><?xml version="1.0" encoding="utf-8"?>
<formControlPr xmlns="http://schemas.microsoft.com/office/spreadsheetml/2009/9/main" objectType="CheckBox" fmlaLink="$K$36" lockText="1" noThreeD="1"/>
</file>

<file path=xl/ctrlProps/ctrlProp18.xml><?xml version="1.0" encoding="utf-8"?>
<formControlPr xmlns="http://schemas.microsoft.com/office/spreadsheetml/2009/9/main" objectType="CheckBox" fmlaLink="$I$10"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I$12"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I$11"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fmlaLink="$I$13"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fmlaLink="$I$14"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fmlaLink="$I$15"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I$16"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fmlaLink="$I$17"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fmlaLink="$I$18"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I$19"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fmlaLink="$I$20"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Radio" firstButton="1" fmlaLink="$D$41" lockText="1" noThreeD="1"/>
</file>

<file path=xl/ctrlProps/ctrlProp40.xml><?xml version="1.0" encoding="utf-8"?>
<formControlPr xmlns="http://schemas.microsoft.com/office/spreadsheetml/2009/9/main" objectType="CheckBox" fmlaLink="$I$21"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fmlaLink="$I$22"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fmlaLink="$I$23"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fmlaLink="$I$24"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CheckBox" fmlaLink="$I$26"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fmlaLink="$I$27"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I$28"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fmlaLink="$I$29"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fmlaLink="$I$30"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I$31"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fmlaLink="$I$32"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fmlaLink="$I$33"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fmlaLink="$I$34"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fmlaLink="$I$35"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Radio" checked="Checked" firstButton="1" fmlaLink="$D$22" lockText="1" noThreeD="1"/>
</file>

<file path=xl/ctrlProps/ctrlProp70.xml><?xml version="1.0" encoding="utf-8"?>
<formControlPr xmlns="http://schemas.microsoft.com/office/spreadsheetml/2009/9/main" objectType="CheckBox" fmlaLink="$I$36"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fmlaLink="$J$11" lockText="1" noThreeD="1"/>
</file>

<file path=xl/ctrlProps/ctrlProp73.xml><?xml version="1.0" encoding="utf-8"?>
<formControlPr xmlns="http://schemas.microsoft.com/office/spreadsheetml/2009/9/main" objectType="CheckBox" fmlaLink="$J$10" lockText="1" noThreeD="1"/>
</file>

<file path=xl/ctrlProps/ctrlProp74.xml><?xml version="1.0" encoding="utf-8"?>
<formControlPr xmlns="http://schemas.microsoft.com/office/spreadsheetml/2009/9/main" objectType="CheckBox" fmlaLink="$J$13" lockText="1" noThreeD="1"/>
</file>

<file path=xl/ctrlProps/ctrlProp75.xml><?xml version="1.0" encoding="utf-8"?>
<formControlPr xmlns="http://schemas.microsoft.com/office/spreadsheetml/2009/9/main" objectType="CheckBox" fmlaLink="$J$12" lockText="1" noThreeD="1"/>
</file>

<file path=xl/ctrlProps/ctrlProp76.xml><?xml version="1.0" encoding="utf-8"?>
<formControlPr xmlns="http://schemas.microsoft.com/office/spreadsheetml/2009/9/main" objectType="CheckBox" fmlaLink="$J$15" lockText="1" noThreeD="1"/>
</file>

<file path=xl/ctrlProps/ctrlProp77.xml><?xml version="1.0" encoding="utf-8"?>
<formControlPr xmlns="http://schemas.microsoft.com/office/spreadsheetml/2009/9/main" objectType="CheckBox" fmlaLink="$J$14"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fmlaLink="$J$1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fmlaLink="$J$17"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fmlaLink="$J$18"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fmlaLink="$J$19"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fmlaLink="$J$20"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fmlaLink="$J$21"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fmlaLink="$J$22"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fmlaLink="$J$23"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fmlaLink="$J$24"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fmlaLink="$J$25"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fmlaLink="$J$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607787</xdr:colOff>
      <xdr:row>0</xdr:row>
      <xdr:rowOff>9071</xdr:rowOff>
    </xdr:from>
    <xdr:to>
      <xdr:col>3</xdr:col>
      <xdr:colOff>2848430</xdr:colOff>
      <xdr:row>0</xdr:row>
      <xdr:rowOff>1154793</xdr:rowOff>
    </xdr:to>
    <xdr:pic>
      <xdr:nvPicPr>
        <xdr:cNvPr id="3" name="Picture 4" descr="image0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7787" y="9071"/>
          <a:ext cx="3828143" cy="1145722"/>
        </a:xfrm>
        <a:prstGeom prst="rect">
          <a:avLst/>
        </a:prstGeom>
        <a:noFill/>
        <a:ln>
          <a:noFill/>
        </a:ln>
        <a:scene3d>
          <a:camera prst="orthographicFront"/>
          <a:lightRig rig="threePt" dir="t"/>
        </a:scene3d>
        <a:sp3d>
          <a:bevelT h="50800"/>
        </a:sp3d>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2</xdr:row>
          <xdr:rowOff>180975</xdr:rowOff>
        </xdr:from>
        <xdr:to>
          <xdr:col>2</xdr:col>
          <xdr:colOff>2352675</xdr:colOff>
          <xdr:row>4</xdr:row>
          <xdr:rowOff>0</xdr:rowOff>
        </xdr:to>
        <xdr:sp macro="" textlink="">
          <xdr:nvSpPr>
            <xdr:cNvPr id="44033" name="Option Button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New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57150</xdr:rowOff>
        </xdr:from>
        <xdr:to>
          <xdr:col>3</xdr:col>
          <xdr:colOff>295275</xdr:colOff>
          <xdr:row>5</xdr:row>
          <xdr:rowOff>152400</xdr:rowOff>
        </xdr:to>
        <xdr:sp macro="" textlink="">
          <xdr:nvSpPr>
            <xdr:cNvPr id="44034" name="Group Box 2" descr="Submission Type" hidden="1">
              <a:extLst>
                <a:ext uri="{63B3BB69-23CF-44E3-9099-C40C66FF867C}">
                  <a14:compatExt spid="_x0000_s44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142875</xdr:rowOff>
        </xdr:from>
        <xdr:to>
          <xdr:col>3</xdr:col>
          <xdr:colOff>295275</xdr:colOff>
          <xdr:row>41</xdr:row>
          <xdr:rowOff>95250</xdr:rowOff>
        </xdr:to>
        <xdr:sp macro="" textlink="">
          <xdr:nvSpPr>
            <xdr:cNvPr id="44035" name="Group Box 3" hidden="1">
              <a:extLst>
                <a:ext uri="{63B3BB69-23CF-44E3-9099-C40C66FF867C}">
                  <a14:compatExt spid="_x0000_s44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39</xdr:row>
          <xdr:rowOff>180975</xdr:rowOff>
        </xdr:from>
        <xdr:to>
          <xdr:col>2</xdr:col>
          <xdr:colOff>1143000</xdr:colOff>
          <xdr:row>41</xdr:row>
          <xdr:rowOff>28575</xdr:rowOff>
        </xdr:to>
        <xdr:sp macro="" textlink="">
          <xdr:nvSpPr>
            <xdr:cNvPr id="44036" name="Option Button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40</xdr:row>
          <xdr:rowOff>0</xdr:rowOff>
        </xdr:from>
        <xdr:to>
          <xdr:col>2</xdr:col>
          <xdr:colOff>1809750</xdr:colOff>
          <xdr:row>41</xdr:row>
          <xdr:rowOff>28575</xdr:rowOff>
        </xdr:to>
        <xdr:sp macro="" textlink="">
          <xdr:nvSpPr>
            <xdr:cNvPr id="44037" name="Option Button 5" descr="No"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3543300</xdr:colOff>
          <xdr:row>20</xdr:row>
          <xdr:rowOff>95250</xdr:rowOff>
        </xdr:from>
        <xdr:to>
          <xdr:col>3</xdr:col>
          <xdr:colOff>285750</xdr:colOff>
          <xdr:row>25</xdr:row>
          <xdr:rowOff>0</xdr:rowOff>
        </xdr:to>
        <xdr:sp macro="" textlink="">
          <xdr:nvSpPr>
            <xdr:cNvPr id="44038" name="Group Box 6" hidden="1">
              <a:extLst>
                <a:ext uri="{63B3BB69-23CF-44E3-9099-C40C66FF867C}">
                  <a14:compatExt spid="_x0000_s44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28575</xdr:rowOff>
        </xdr:from>
        <xdr:to>
          <xdr:col>3</xdr:col>
          <xdr:colOff>171450</xdr:colOff>
          <xdr:row>22</xdr:row>
          <xdr:rowOff>142875</xdr:rowOff>
        </xdr:to>
        <xdr:sp macro="" textlink="">
          <xdr:nvSpPr>
            <xdr:cNvPr id="44039" name="Option Button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Filing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22</xdr:row>
          <xdr:rowOff>76200</xdr:rowOff>
        </xdr:from>
        <xdr:to>
          <xdr:col>3</xdr:col>
          <xdr:colOff>133350</xdr:colOff>
          <xdr:row>23</xdr:row>
          <xdr:rowOff>142875</xdr:rowOff>
        </xdr:to>
        <xdr:sp macro="" textlink="">
          <xdr:nvSpPr>
            <xdr:cNvPr id="44040" name="Option Button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Filing with a request to passport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133350</xdr:rowOff>
        </xdr:from>
        <xdr:to>
          <xdr:col>2</xdr:col>
          <xdr:colOff>2247900</xdr:colOff>
          <xdr:row>24</xdr:row>
          <xdr:rowOff>171450</xdr:rowOff>
        </xdr:to>
        <xdr:sp macro="" textlink="">
          <xdr:nvSpPr>
            <xdr:cNvPr id="44041" name="Option Button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Request to passport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xdr:row>
          <xdr:rowOff>114300</xdr:rowOff>
        </xdr:from>
        <xdr:to>
          <xdr:col>2</xdr:col>
          <xdr:colOff>2314575</xdr:colOff>
          <xdr:row>5</xdr:row>
          <xdr:rowOff>57150</xdr:rowOff>
        </xdr:to>
        <xdr:sp macro="" textlink="">
          <xdr:nvSpPr>
            <xdr:cNvPr id="44042" name="Option Button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Update Submission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47</xdr:row>
          <xdr:rowOff>19050</xdr:rowOff>
        </xdr:from>
        <xdr:to>
          <xdr:col>1</xdr:col>
          <xdr:colOff>552450</xdr:colOff>
          <xdr:row>48</xdr:row>
          <xdr:rowOff>38100</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40</xdr:row>
          <xdr:rowOff>180975</xdr:rowOff>
        </xdr:from>
        <xdr:to>
          <xdr:col>1</xdr:col>
          <xdr:colOff>533400</xdr:colOff>
          <xdr:row>41</xdr:row>
          <xdr:rowOff>209550</xdr:rowOff>
        </xdr:to>
        <xdr:sp macro="" textlink="">
          <xdr:nvSpPr>
            <xdr:cNvPr id="23553"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43</xdr:row>
          <xdr:rowOff>19050</xdr:rowOff>
        </xdr:from>
        <xdr:to>
          <xdr:col>1</xdr:col>
          <xdr:colOff>523875</xdr:colOff>
          <xdr:row>43</xdr:row>
          <xdr:rowOff>219075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7</xdr:row>
          <xdr:rowOff>180975</xdr:rowOff>
        </xdr:from>
        <xdr:to>
          <xdr:col>5</xdr:col>
          <xdr:colOff>66675</xdr:colOff>
          <xdr:row>9</xdr:row>
          <xdr:rowOff>19050</xdr:rowOff>
        </xdr:to>
        <xdr:sp macro="" textlink="">
          <xdr:nvSpPr>
            <xdr:cNvPr id="23555"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7</xdr:row>
          <xdr:rowOff>180975</xdr:rowOff>
        </xdr:from>
        <xdr:to>
          <xdr:col>5</xdr:col>
          <xdr:colOff>1438275</xdr:colOff>
          <xdr:row>9</xdr:row>
          <xdr:rowOff>19050</xdr:rowOff>
        </xdr:to>
        <xdr:sp macro="" textlink="">
          <xdr:nvSpPr>
            <xdr:cNvPr id="23556"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6</xdr:row>
          <xdr:rowOff>180975</xdr:rowOff>
        </xdr:from>
        <xdr:to>
          <xdr:col>5</xdr:col>
          <xdr:colOff>66675</xdr:colOff>
          <xdr:row>8</xdr:row>
          <xdr:rowOff>19050</xdr:rowOff>
        </xdr:to>
        <xdr:sp macro="" textlink="">
          <xdr:nvSpPr>
            <xdr:cNvPr id="23557"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xdr:row>
          <xdr:rowOff>180975</xdr:rowOff>
        </xdr:from>
        <xdr:to>
          <xdr:col>5</xdr:col>
          <xdr:colOff>1438275</xdr:colOff>
          <xdr:row>8</xdr:row>
          <xdr:rowOff>19050</xdr:rowOff>
        </xdr:to>
        <xdr:sp macro="" textlink="">
          <xdr:nvSpPr>
            <xdr:cNvPr id="23558" name="Check Box 6" hidden="1">
              <a:extLst>
                <a:ext uri="{63B3BB69-23CF-44E3-9099-C40C66FF867C}">
                  <a14:compatExt spid="_x0000_s2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8</xdr:row>
          <xdr:rowOff>180975</xdr:rowOff>
        </xdr:from>
        <xdr:to>
          <xdr:col>5</xdr:col>
          <xdr:colOff>66675</xdr:colOff>
          <xdr:row>10</xdr:row>
          <xdr:rowOff>19050</xdr:rowOff>
        </xdr:to>
        <xdr:sp macro="" textlink="">
          <xdr:nvSpPr>
            <xdr:cNvPr id="23559" name="Check Box 7" hidden="1">
              <a:extLst>
                <a:ext uri="{63B3BB69-23CF-44E3-9099-C40C66FF867C}">
                  <a14:compatExt spid="_x0000_s2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xdr:row>
          <xdr:rowOff>180975</xdr:rowOff>
        </xdr:from>
        <xdr:to>
          <xdr:col>5</xdr:col>
          <xdr:colOff>1438275</xdr:colOff>
          <xdr:row>10</xdr:row>
          <xdr:rowOff>19050</xdr:rowOff>
        </xdr:to>
        <xdr:sp macro="" textlink="">
          <xdr:nvSpPr>
            <xdr:cNvPr id="23560" name="Check Box 8" hidden="1">
              <a:extLst>
                <a:ext uri="{63B3BB69-23CF-44E3-9099-C40C66FF867C}">
                  <a14:compatExt spid="_x0000_s2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10</xdr:row>
          <xdr:rowOff>180975</xdr:rowOff>
        </xdr:from>
        <xdr:to>
          <xdr:col>5</xdr:col>
          <xdr:colOff>66675</xdr:colOff>
          <xdr:row>12</xdr:row>
          <xdr:rowOff>19050</xdr:rowOff>
        </xdr:to>
        <xdr:sp macro="" textlink="">
          <xdr:nvSpPr>
            <xdr:cNvPr id="23561" name="Check Box 9" hidden="1">
              <a:extLst>
                <a:ext uri="{63B3BB69-23CF-44E3-9099-C40C66FF867C}">
                  <a14:compatExt spid="_x0000_s2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10</xdr:row>
          <xdr:rowOff>180975</xdr:rowOff>
        </xdr:from>
        <xdr:to>
          <xdr:col>5</xdr:col>
          <xdr:colOff>1438275</xdr:colOff>
          <xdr:row>12</xdr:row>
          <xdr:rowOff>19050</xdr:rowOff>
        </xdr:to>
        <xdr:sp macro="" textlink="">
          <xdr:nvSpPr>
            <xdr:cNvPr id="23562" name="Check Box 10" hidden="1">
              <a:extLst>
                <a:ext uri="{63B3BB69-23CF-44E3-9099-C40C66FF867C}">
                  <a14:compatExt spid="_x0000_s2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9</xdr:row>
          <xdr:rowOff>180975</xdr:rowOff>
        </xdr:from>
        <xdr:to>
          <xdr:col>5</xdr:col>
          <xdr:colOff>66675</xdr:colOff>
          <xdr:row>11</xdr:row>
          <xdr:rowOff>19050</xdr:rowOff>
        </xdr:to>
        <xdr:sp macro="" textlink="">
          <xdr:nvSpPr>
            <xdr:cNvPr id="23563" name="Check Box 11" hidden="1">
              <a:extLst>
                <a:ext uri="{63B3BB69-23CF-44E3-9099-C40C66FF867C}">
                  <a14:compatExt spid="_x0000_s2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xdr:row>
          <xdr:rowOff>180975</xdr:rowOff>
        </xdr:from>
        <xdr:to>
          <xdr:col>5</xdr:col>
          <xdr:colOff>1438275</xdr:colOff>
          <xdr:row>11</xdr:row>
          <xdr:rowOff>19050</xdr:rowOff>
        </xdr:to>
        <xdr:sp macro="" textlink="">
          <xdr:nvSpPr>
            <xdr:cNvPr id="23564" name="Check Box 12" hidden="1">
              <a:extLst>
                <a:ext uri="{63B3BB69-23CF-44E3-9099-C40C66FF867C}">
                  <a14:compatExt spid="_x0000_s2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11</xdr:row>
          <xdr:rowOff>180975</xdr:rowOff>
        </xdr:from>
        <xdr:to>
          <xdr:col>5</xdr:col>
          <xdr:colOff>66675</xdr:colOff>
          <xdr:row>13</xdr:row>
          <xdr:rowOff>19050</xdr:rowOff>
        </xdr:to>
        <xdr:sp macro="" textlink="">
          <xdr:nvSpPr>
            <xdr:cNvPr id="23565" name="Check Box 13" hidden="1">
              <a:extLst>
                <a:ext uri="{63B3BB69-23CF-44E3-9099-C40C66FF867C}">
                  <a14:compatExt spid="_x0000_s2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11</xdr:row>
          <xdr:rowOff>180975</xdr:rowOff>
        </xdr:from>
        <xdr:to>
          <xdr:col>5</xdr:col>
          <xdr:colOff>1438275</xdr:colOff>
          <xdr:row>13</xdr:row>
          <xdr:rowOff>19050</xdr:rowOff>
        </xdr:to>
        <xdr:sp macro="" textlink="">
          <xdr:nvSpPr>
            <xdr:cNvPr id="23566" name="Check Box 14" hidden="1">
              <a:extLst>
                <a:ext uri="{63B3BB69-23CF-44E3-9099-C40C66FF867C}">
                  <a14:compatExt spid="_x0000_s2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12</xdr:row>
          <xdr:rowOff>180975</xdr:rowOff>
        </xdr:from>
        <xdr:to>
          <xdr:col>5</xdr:col>
          <xdr:colOff>66675</xdr:colOff>
          <xdr:row>14</xdr:row>
          <xdr:rowOff>19050</xdr:rowOff>
        </xdr:to>
        <xdr:sp macro="" textlink="">
          <xdr:nvSpPr>
            <xdr:cNvPr id="23567" name="Check Box 15" hidden="1">
              <a:extLst>
                <a:ext uri="{63B3BB69-23CF-44E3-9099-C40C66FF867C}">
                  <a14:compatExt spid="_x0000_s2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12</xdr:row>
          <xdr:rowOff>180975</xdr:rowOff>
        </xdr:from>
        <xdr:to>
          <xdr:col>5</xdr:col>
          <xdr:colOff>1438275</xdr:colOff>
          <xdr:row>14</xdr:row>
          <xdr:rowOff>19050</xdr:rowOff>
        </xdr:to>
        <xdr:sp macro="" textlink="">
          <xdr:nvSpPr>
            <xdr:cNvPr id="23568" name="Check Box 16" hidden="1">
              <a:extLst>
                <a:ext uri="{63B3BB69-23CF-44E3-9099-C40C66FF867C}">
                  <a14:compatExt spid="_x0000_s2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xdr:row>
          <xdr:rowOff>180975</xdr:rowOff>
        </xdr:from>
        <xdr:to>
          <xdr:col>5</xdr:col>
          <xdr:colOff>66675</xdr:colOff>
          <xdr:row>15</xdr:row>
          <xdr:rowOff>19050</xdr:rowOff>
        </xdr:to>
        <xdr:sp macro="" textlink="">
          <xdr:nvSpPr>
            <xdr:cNvPr id="23569" name="Check Box 17" hidden="1">
              <a:extLst>
                <a:ext uri="{63B3BB69-23CF-44E3-9099-C40C66FF867C}">
                  <a14:compatExt spid="_x0000_s2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13</xdr:row>
          <xdr:rowOff>180975</xdr:rowOff>
        </xdr:from>
        <xdr:to>
          <xdr:col>5</xdr:col>
          <xdr:colOff>1438275</xdr:colOff>
          <xdr:row>15</xdr:row>
          <xdr:rowOff>19050</xdr:rowOff>
        </xdr:to>
        <xdr:sp macro="" textlink="">
          <xdr:nvSpPr>
            <xdr:cNvPr id="23570" name="Check Box 18" hidden="1">
              <a:extLst>
                <a:ext uri="{63B3BB69-23CF-44E3-9099-C40C66FF867C}">
                  <a14:compatExt spid="_x0000_s2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14</xdr:row>
          <xdr:rowOff>180975</xdr:rowOff>
        </xdr:from>
        <xdr:to>
          <xdr:col>5</xdr:col>
          <xdr:colOff>66675</xdr:colOff>
          <xdr:row>16</xdr:row>
          <xdr:rowOff>19050</xdr:rowOff>
        </xdr:to>
        <xdr:sp macro="" textlink="">
          <xdr:nvSpPr>
            <xdr:cNvPr id="23571" name="Check Box 19" hidden="1">
              <a:extLst>
                <a:ext uri="{63B3BB69-23CF-44E3-9099-C40C66FF867C}">
                  <a14:compatExt spid="_x0000_s2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14</xdr:row>
          <xdr:rowOff>180975</xdr:rowOff>
        </xdr:from>
        <xdr:to>
          <xdr:col>5</xdr:col>
          <xdr:colOff>1438275</xdr:colOff>
          <xdr:row>16</xdr:row>
          <xdr:rowOff>19050</xdr:rowOff>
        </xdr:to>
        <xdr:sp macro="" textlink="">
          <xdr:nvSpPr>
            <xdr:cNvPr id="23572" name="Check Box 20" hidden="1">
              <a:extLst>
                <a:ext uri="{63B3BB69-23CF-44E3-9099-C40C66FF867C}">
                  <a14:compatExt spid="_x0000_s2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15</xdr:row>
          <xdr:rowOff>180975</xdr:rowOff>
        </xdr:from>
        <xdr:to>
          <xdr:col>5</xdr:col>
          <xdr:colOff>66675</xdr:colOff>
          <xdr:row>17</xdr:row>
          <xdr:rowOff>19050</xdr:rowOff>
        </xdr:to>
        <xdr:sp macro="" textlink="">
          <xdr:nvSpPr>
            <xdr:cNvPr id="23573" name="Check Box 21" hidden="1">
              <a:extLst>
                <a:ext uri="{63B3BB69-23CF-44E3-9099-C40C66FF867C}">
                  <a14:compatExt spid="_x0000_s2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15</xdr:row>
          <xdr:rowOff>180975</xdr:rowOff>
        </xdr:from>
        <xdr:to>
          <xdr:col>5</xdr:col>
          <xdr:colOff>1438275</xdr:colOff>
          <xdr:row>17</xdr:row>
          <xdr:rowOff>19050</xdr:rowOff>
        </xdr:to>
        <xdr:sp macro="" textlink="">
          <xdr:nvSpPr>
            <xdr:cNvPr id="23574" name="Check Box 22" hidden="1">
              <a:extLst>
                <a:ext uri="{63B3BB69-23CF-44E3-9099-C40C66FF867C}">
                  <a14:compatExt spid="_x0000_s2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16</xdr:row>
          <xdr:rowOff>180975</xdr:rowOff>
        </xdr:from>
        <xdr:to>
          <xdr:col>5</xdr:col>
          <xdr:colOff>66675</xdr:colOff>
          <xdr:row>18</xdr:row>
          <xdr:rowOff>19050</xdr:rowOff>
        </xdr:to>
        <xdr:sp macro="" textlink="">
          <xdr:nvSpPr>
            <xdr:cNvPr id="23575" name="Check Box 23" hidden="1">
              <a:extLst>
                <a:ext uri="{63B3BB69-23CF-44E3-9099-C40C66FF867C}">
                  <a14:compatExt spid="_x0000_s2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16</xdr:row>
          <xdr:rowOff>180975</xdr:rowOff>
        </xdr:from>
        <xdr:to>
          <xdr:col>5</xdr:col>
          <xdr:colOff>1438275</xdr:colOff>
          <xdr:row>18</xdr:row>
          <xdr:rowOff>19050</xdr:rowOff>
        </xdr:to>
        <xdr:sp macro="" textlink="">
          <xdr:nvSpPr>
            <xdr:cNvPr id="23576" name="Check Box 24" hidden="1">
              <a:extLst>
                <a:ext uri="{63B3BB69-23CF-44E3-9099-C40C66FF867C}">
                  <a14:compatExt spid="_x0000_s2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17</xdr:row>
          <xdr:rowOff>180975</xdr:rowOff>
        </xdr:from>
        <xdr:to>
          <xdr:col>5</xdr:col>
          <xdr:colOff>66675</xdr:colOff>
          <xdr:row>19</xdr:row>
          <xdr:rowOff>19050</xdr:rowOff>
        </xdr:to>
        <xdr:sp macro="" textlink="">
          <xdr:nvSpPr>
            <xdr:cNvPr id="23577" name="Check Box 25" hidden="1">
              <a:extLst>
                <a:ext uri="{63B3BB69-23CF-44E3-9099-C40C66FF867C}">
                  <a14:compatExt spid="_x0000_s2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17</xdr:row>
          <xdr:rowOff>180975</xdr:rowOff>
        </xdr:from>
        <xdr:to>
          <xdr:col>5</xdr:col>
          <xdr:colOff>1438275</xdr:colOff>
          <xdr:row>19</xdr:row>
          <xdr:rowOff>19050</xdr:rowOff>
        </xdr:to>
        <xdr:sp macro="" textlink="">
          <xdr:nvSpPr>
            <xdr:cNvPr id="23578" name="Check Box 26" hidden="1">
              <a:extLst>
                <a:ext uri="{63B3BB69-23CF-44E3-9099-C40C66FF867C}">
                  <a14:compatExt spid="_x0000_s2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18</xdr:row>
          <xdr:rowOff>180975</xdr:rowOff>
        </xdr:from>
        <xdr:to>
          <xdr:col>5</xdr:col>
          <xdr:colOff>66675</xdr:colOff>
          <xdr:row>20</xdr:row>
          <xdr:rowOff>19050</xdr:rowOff>
        </xdr:to>
        <xdr:sp macro="" textlink="">
          <xdr:nvSpPr>
            <xdr:cNvPr id="23579" name="Check Box 27" hidden="1">
              <a:extLst>
                <a:ext uri="{63B3BB69-23CF-44E3-9099-C40C66FF867C}">
                  <a14:compatExt spid="_x0000_s2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180975</xdr:rowOff>
        </xdr:from>
        <xdr:to>
          <xdr:col>5</xdr:col>
          <xdr:colOff>1438275</xdr:colOff>
          <xdr:row>20</xdr:row>
          <xdr:rowOff>19050</xdr:rowOff>
        </xdr:to>
        <xdr:sp macro="" textlink="">
          <xdr:nvSpPr>
            <xdr:cNvPr id="23580" name="Check Box 28" hidden="1">
              <a:extLst>
                <a:ext uri="{63B3BB69-23CF-44E3-9099-C40C66FF867C}">
                  <a14:compatExt spid="_x0000_s2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19</xdr:row>
          <xdr:rowOff>180975</xdr:rowOff>
        </xdr:from>
        <xdr:to>
          <xdr:col>5</xdr:col>
          <xdr:colOff>66675</xdr:colOff>
          <xdr:row>21</xdr:row>
          <xdr:rowOff>19050</xdr:rowOff>
        </xdr:to>
        <xdr:sp macro="" textlink="">
          <xdr:nvSpPr>
            <xdr:cNvPr id="23581" name="Check Box 29" hidden="1">
              <a:extLst>
                <a:ext uri="{63B3BB69-23CF-44E3-9099-C40C66FF867C}">
                  <a14:compatExt spid="_x0000_s2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180975</xdr:rowOff>
        </xdr:from>
        <xdr:to>
          <xdr:col>5</xdr:col>
          <xdr:colOff>1438275</xdr:colOff>
          <xdr:row>21</xdr:row>
          <xdr:rowOff>19050</xdr:rowOff>
        </xdr:to>
        <xdr:sp macro="" textlink="">
          <xdr:nvSpPr>
            <xdr:cNvPr id="23582" name="Check Box 30" hidden="1">
              <a:extLst>
                <a:ext uri="{63B3BB69-23CF-44E3-9099-C40C66FF867C}">
                  <a14:compatExt spid="_x0000_s2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20</xdr:row>
          <xdr:rowOff>180975</xdr:rowOff>
        </xdr:from>
        <xdr:to>
          <xdr:col>5</xdr:col>
          <xdr:colOff>66675</xdr:colOff>
          <xdr:row>22</xdr:row>
          <xdr:rowOff>19050</xdr:rowOff>
        </xdr:to>
        <xdr:sp macro="" textlink="">
          <xdr:nvSpPr>
            <xdr:cNvPr id="23583" name="Check Box 31" hidden="1">
              <a:extLst>
                <a:ext uri="{63B3BB69-23CF-44E3-9099-C40C66FF867C}">
                  <a14:compatExt spid="_x0000_s2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20</xdr:row>
          <xdr:rowOff>180975</xdr:rowOff>
        </xdr:from>
        <xdr:to>
          <xdr:col>5</xdr:col>
          <xdr:colOff>1438275</xdr:colOff>
          <xdr:row>22</xdr:row>
          <xdr:rowOff>19050</xdr:rowOff>
        </xdr:to>
        <xdr:sp macro="" textlink="">
          <xdr:nvSpPr>
            <xdr:cNvPr id="23584" name="Check Box 32" hidden="1">
              <a:extLst>
                <a:ext uri="{63B3BB69-23CF-44E3-9099-C40C66FF867C}">
                  <a14:compatExt spid="_x0000_s2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21</xdr:row>
          <xdr:rowOff>180975</xdr:rowOff>
        </xdr:from>
        <xdr:to>
          <xdr:col>5</xdr:col>
          <xdr:colOff>66675</xdr:colOff>
          <xdr:row>23</xdr:row>
          <xdr:rowOff>19050</xdr:rowOff>
        </xdr:to>
        <xdr:sp macro="" textlink="">
          <xdr:nvSpPr>
            <xdr:cNvPr id="23585" name="Check Box 33" hidden="1">
              <a:extLst>
                <a:ext uri="{63B3BB69-23CF-44E3-9099-C40C66FF867C}">
                  <a14:compatExt spid="_x0000_s2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21</xdr:row>
          <xdr:rowOff>180975</xdr:rowOff>
        </xdr:from>
        <xdr:to>
          <xdr:col>5</xdr:col>
          <xdr:colOff>1438275</xdr:colOff>
          <xdr:row>23</xdr:row>
          <xdr:rowOff>19050</xdr:rowOff>
        </xdr:to>
        <xdr:sp macro="" textlink="">
          <xdr:nvSpPr>
            <xdr:cNvPr id="23586" name="Check Box 34" hidden="1">
              <a:extLst>
                <a:ext uri="{63B3BB69-23CF-44E3-9099-C40C66FF867C}">
                  <a14:compatExt spid="_x0000_s2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22</xdr:row>
          <xdr:rowOff>180975</xdr:rowOff>
        </xdr:from>
        <xdr:to>
          <xdr:col>5</xdr:col>
          <xdr:colOff>66675</xdr:colOff>
          <xdr:row>24</xdr:row>
          <xdr:rowOff>19050</xdr:rowOff>
        </xdr:to>
        <xdr:sp macro="" textlink="">
          <xdr:nvSpPr>
            <xdr:cNvPr id="23587" name="Check Box 35" hidden="1">
              <a:extLst>
                <a:ext uri="{63B3BB69-23CF-44E3-9099-C40C66FF867C}">
                  <a14:compatExt spid="_x0000_s2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180975</xdr:rowOff>
        </xdr:from>
        <xdr:to>
          <xdr:col>5</xdr:col>
          <xdr:colOff>1438275</xdr:colOff>
          <xdr:row>24</xdr:row>
          <xdr:rowOff>19050</xdr:rowOff>
        </xdr:to>
        <xdr:sp macro="" textlink="">
          <xdr:nvSpPr>
            <xdr:cNvPr id="23588" name="Check Box 36" hidden="1">
              <a:extLst>
                <a:ext uri="{63B3BB69-23CF-44E3-9099-C40C66FF867C}">
                  <a14:compatExt spid="_x0000_s2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23</xdr:row>
          <xdr:rowOff>180975</xdr:rowOff>
        </xdr:from>
        <xdr:to>
          <xdr:col>5</xdr:col>
          <xdr:colOff>66675</xdr:colOff>
          <xdr:row>25</xdr:row>
          <xdr:rowOff>19050</xdr:rowOff>
        </xdr:to>
        <xdr:sp macro="" textlink="">
          <xdr:nvSpPr>
            <xdr:cNvPr id="23589" name="Check Box 37" hidden="1">
              <a:extLst>
                <a:ext uri="{63B3BB69-23CF-44E3-9099-C40C66FF867C}">
                  <a14:compatExt spid="_x0000_s2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23</xdr:row>
          <xdr:rowOff>180975</xdr:rowOff>
        </xdr:from>
        <xdr:to>
          <xdr:col>5</xdr:col>
          <xdr:colOff>1438275</xdr:colOff>
          <xdr:row>25</xdr:row>
          <xdr:rowOff>19050</xdr:rowOff>
        </xdr:to>
        <xdr:sp macro="" textlink="">
          <xdr:nvSpPr>
            <xdr:cNvPr id="23590" name="Check Box 38" hidden="1">
              <a:extLst>
                <a:ext uri="{63B3BB69-23CF-44E3-9099-C40C66FF867C}">
                  <a14:compatExt spid="_x0000_s2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24</xdr:row>
          <xdr:rowOff>180975</xdr:rowOff>
        </xdr:from>
        <xdr:to>
          <xdr:col>5</xdr:col>
          <xdr:colOff>66675</xdr:colOff>
          <xdr:row>26</xdr:row>
          <xdr:rowOff>19050</xdr:rowOff>
        </xdr:to>
        <xdr:sp macro="" textlink="">
          <xdr:nvSpPr>
            <xdr:cNvPr id="23591" name="Check Box 39" hidden="1">
              <a:extLst>
                <a:ext uri="{63B3BB69-23CF-44E3-9099-C40C66FF867C}">
                  <a14:compatExt spid="_x0000_s2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180975</xdr:rowOff>
        </xdr:from>
        <xdr:to>
          <xdr:col>5</xdr:col>
          <xdr:colOff>1438275</xdr:colOff>
          <xdr:row>26</xdr:row>
          <xdr:rowOff>19050</xdr:rowOff>
        </xdr:to>
        <xdr:sp macro="" textlink="">
          <xdr:nvSpPr>
            <xdr:cNvPr id="23592" name="Check Box 40" hidden="1">
              <a:extLst>
                <a:ext uri="{63B3BB69-23CF-44E3-9099-C40C66FF867C}">
                  <a14:compatExt spid="_x0000_s2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xdr:row>
          <xdr:rowOff>180975</xdr:rowOff>
        </xdr:from>
        <xdr:to>
          <xdr:col>5</xdr:col>
          <xdr:colOff>66675</xdr:colOff>
          <xdr:row>27</xdr:row>
          <xdr:rowOff>19050</xdr:rowOff>
        </xdr:to>
        <xdr:sp macro="" textlink="">
          <xdr:nvSpPr>
            <xdr:cNvPr id="23593" name="Check Box 41" hidden="1">
              <a:extLst>
                <a:ext uri="{63B3BB69-23CF-44E3-9099-C40C66FF867C}">
                  <a14:compatExt spid="_x0000_s2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180975</xdr:rowOff>
        </xdr:from>
        <xdr:to>
          <xdr:col>5</xdr:col>
          <xdr:colOff>1438275</xdr:colOff>
          <xdr:row>27</xdr:row>
          <xdr:rowOff>19050</xdr:rowOff>
        </xdr:to>
        <xdr:sp macro="" textlink="">
          <xdr:nvSpPr>
            <xdr:cNvPr id="23594" name="Check Box 42" hidden="1">
              <a:extLst>
                <a:ext uri="{63B3BB69-23CF-44E3-9099-C40C66FF867C}">
                  <a14:compatExt spid="_x0000_s2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26</xdr:row>
          <xdr:rowOff>180975</xdr:rowOff>
        </xdr:from>
        <xdr:to>
          <xdr:col>5</xdr:col>
          <xdr:colOff>66675</xdr:colOff>
          <xdr:row>28</xdr:row>
          <xdr:rowOff>19050</xdr:rowOff>
        </xdr:to>
        <xdr:sp macro="" textlink="">
          <xdr:nvSpPr>
            <xdr:cNvPr id="23595" name="Check Box 43" hidden="1">
              <a:extLst>
                <a:ext uri="{63B3BB69-23CF-44E3-9099-C40C66FF867C}">
                  <a14:compatExt spid="_x0000_s2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26</xdr:row>
          <xdr:rowOff>180975</xdr:rowOff>
        </xdr:from>
        <xdr:to>
          <xdr:col>5</xdr:col>
          <xdr:colOff>1438275</xdr:colOff>
          <xdr:row>28</xdr:row>
          <xdr:rowOff>19050</xdr:rowOff>
        </xdr:to>
        <xdr:sp macro="" textlink="">
          <xdr:nvSpPr>
            <xdr:cNvPr id="23596" name="Check Box 44" hidden="1">
              <a:extLst>
                <a:ext uri="{63B3BB69-23CF-44E3-9099-C40C66FF867C}">
                  <a14:compatExt spid="_x0000_s2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27</xdr:row>
          <xdr:rowOff>180975</xdr:rowOff>
        </xdr:from>
        <xdr:to>
          <xdr:col>5</xdr:col>
          <xdr:colOff>66675</xdr:colOff>
          <xdr:row>29</xdr:row>
          <xdr:rowOff>19050</xdr:rowOff>
        </xdr:to>
        <xdr:sp macro="" textlink="">
          <xdr:nvSpPr>
            <xdr:cNvPr id="23597" name="Check Box 45" hidden="1">
              <a:extLst>
                <a:ext uri="{63B3BB69-23CF-44E3-9099-C40C66FF867C}">
                  <a14:compatExt spid="_x0000_s2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180975</xdr:rowOff>
        </xdr:from>
        <xdr:to>
          <xdr:col>5</xdr:col>
          <xdr:colOff>1438275</xdr:colOff>
          <xdr:row>29</xdr:row>
          <xdr:rowOff>19050</xdr:rowOff>
        </xdr:to>
        <xdr:sp macro="" textlink="">
          <xdr:nvSpPr>
            <xdr:cNvPr id="23598" name="Check Box 46" hidden="1">
              <a:extLst>
                <a:ext uri="{63B3BB69-23CF-44E3-9099-C40C66FF867C}">
                  <a14:compatExt spid="_x0000_s2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28</xdr:row>
          <xdr:rowOff>180975</xdr:rowOff>
        </xdr:from>
        <xdr:to>
          <xdr:col>5</xdr:col>
          <xdr:colOff>66675</xdr:colOff>
          <xdr:row>30</xdr:row>
          <xdr:rowOff>19050</xdr:rowOff>
        </xdr:to>
        <xdr:sp macro="" textlink="">
          <xdr:nvSpPr>
            <xdr:cNvPr id="23599" name="Check Box 47" hidden="1">
              <a:extLst>
                <a:ext uri="{63B3BB69-23CF-44E3-9099-C40C66FF867C}">
                  <a14:compatExt spid="_x0000_s2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28</xdr:row>
          <xdr:rowOff>180975</xdr:rowOff>
        </xdr:from>
        <xdr:to>
          <xdr:col>5</xdr:col>
          <xdr:colOff>1438275</xdr:colOff>
          <xdr:row>30</xdr:row>
          <xdr:rowOff>19050</xdr:rowOff>
        </xdr:to>
        <xdr:sp macro="" textlink="">
          <xdr:nvSpPr>
            <xdr:cNvPr id="23600" name="Check Box 48" hidden="1">
              <a:extLst>
                <a:ext uri="{63B3BB69-23CF-44E3-9099-C40C66FF867C}">
                  <a14:compatExt spid="_x0000_s2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29</xdr:row>
          <xdr:rowOff>180975</xdr:rowOff>
        </xdr:from>
        <xdr:to>
          <xdr:col>5</xdr:col>
          <xdr:colOff>66675</xdr:colOff>
          <xdr:row>31</xdr:row>
          <xdr:rowOff>19050</xdr:rowOff>
        </xdr:to>
        <xdr:sp macro="" textlink="">
          <xdr:nvSpPr>
            <xdr:cNvPr id="23601" name="Check Box 49" hidden="1">
              <a:extLst>
                <a:ext uri="{63B3BB69-23CF-44E3-9099-C40C66FF867C}">
                  <a14:compatExt spid="_x0000_s2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29</xdr:row>
          <xdr:rowOff>180975</xdr:rowOff>
        </xdr:from>
        <xdr:to>
          <xdr:col>5</xdr:col>
          <xdr:colOff>1438275</xdr:colOff>
          <xdr:row>31</xdr:row>
          <xdr:rowOff>19050</xdr:rowOff>
        </xdr:to>
        <xdr:sp macro="" textlink="">
          <xdr:nvSpPr>
            <xdr:cNvPr id="23602" name="Check Box 50" hidden="1">
              <a:extLst>
                <a:ext uri="{63B3BB69-23CF-44E3-9099-C40C66FF867C}">
                  <a14:compatExt spid="_x0000_s2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30</xdr:row>
          <xdr:rowOff>180975</xdr:rowOff>
        </xdr:from>
        <xdr:to>
          <xdr:col>5</xdr:col>
          <xdr:colOff>66675</xdr:colOff>
          <xdr:row>32</xdr:row>
          <xdr:rowOff>19050</xdr:rowOff>
        </xdr:to>
        <xdr:sp macro="" textlink="">
          <xdr:nvSpPr>
            <xdr:cNvPr id="23603" name="Check Box 51" hidden="1">
              <a:extLst>
                <a:ext uri="{63B3BB69-23CF-44E3-9099-C40C66FF867C}">
                  <a14:compatExt spid="_x0000_s2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30</xdr:row>
          <xdr:rowOff>180975</xdr:rowOff>
        </xdr:from>
        <xdr:to>
          <xdr:col>5</xdr:col>
          <xdr:colOff>1438275</xdr:colOff>
          <xdr:row>32</xdr:row>
          <xdr:rowOff>19050</xdr:rowOff>
        </xdr:to>
        <xdr:sp macro="" textlink="">
          <xdr:nvSpPr>
            <xdr:cNvPr id="23604" name="Check Box 52" hidden="1">
              <a:extLst>
                <a:ext uri="{63B3BB69-23CF-44E3-9099-C40C66FF867C}">
                  <a14:compatExt spid="_x0000_s2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31</xdr:row>
          <xdr:rowOff>180975</xdr:rowOff>
        </xdr:from>
        <xdr:to>
          <xdr:col>5</xdr:col>
          <xdr:colOff>66675</xdr:colOff>
          <xdr:row>33</xdr:row>
          <xdr:rowOff>19050</xdr:rowOff>
        </xdr:to>
        <xdr:sp macro="" textlink="">
          <xdr:nvSpPr>
            <xdr:cNvPr id="23605" name="Check Box 53" hidden="1">
              <a:extLst>
                <a:ext uri="{63B3BB69-23CF-44E3-9099-C40C66FF867C}">
                  <a14:compatExt spid="_x0000_s2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31</xdr:row>
          <xdr:rowOff>180975</xdr:rowOff>
        </xdr:from>
        <xdr:to>
          <xdr:col>5</xdr:col>
          <xdr:colOff>1438275</xdr:colOff>
          <xdr:row>33</xdr:row>
          <xdr:rowOff>19050</xdr:rowOff>
        </xdr:to>
        <xdr:sp macro="" textlink="">
          <xdr:nvSpPr>
            <xdr:cNvPr id="23606" name="Check Box 54" hidden="1">
              <a:extLst>
                <a:ext uri="{63B3BB69-23CF-44E3-9099-C40C66FF867C}">
                  <a14:compatExt spid="_x0000_s2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32</xdr:row>
          <xdr:rowOff>180975</xdr:rowOff>
        </xdr:from>
        <xdr:to>
          <xdr:col>5</xdr:col>
          <xdr:colOff>66675</xdr:colOff>
          <xdr:row>34</xdr:row>
          <xdr:rowOff>19050</xdr:rowOff>
        </xdr:to>
        <xdr:sp macro="" textlink="">
          <xdr:nvSpPr>
            <xdr:cNvPr id="23607" name="Check Box 55" hidden="1">
              <a:extLst>
                <a:ext uri="{63B3BB69-23CF-44E3-9099-C40C66FF867C}">
                  <a14:compatExt spid="_x0000_s2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180975</xdr:rowOff>
        </xdr:from>
        <xdr:to>
          <xdr:col>5</xdr:col>
          <xdr:colOff>1438275</xdr:colOff>
          <xdr:row>34</xdr:row>
          <xdr:rowOff>19050</xdr:rowOff>
        </xdr:to>
        <xdr:sp macro="" textlink="">
          <xdr:nvSpPr>
            <xdr:cNvPr id="23608" name="Check Box 56" hidden="1">
              <a:extLst>
                <a:ext uri="{63B3BB69-23CF-44E3-9099-C40C66FF867C}">
                  <a14:compatExt spid="_x0000_s2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33</xdr:row>
          <xdr:rowOff>180975</xdr:rowOff>
        </xdr:from>
        <xdr:to>
          <xdr:col>5</xdr:col>
          <xdr:colOff>66675</xdr:colOff>
          <xdr:row>35</xdr:row>
          <xdr:rowOff>19050</xdr:rowOff>
        </xdr:to>
        <xdr:sp macro="" textlink="">
          <xdr:nvSpPr>
            <xdr:cNvPr id="23609" name="Check Box 57" hidden="1">
              <a:extLst>
                <a:ext uri="{63B3BB69-23CF-44E3-9099-C40C66FF867C}">
                  <a14:compatExt spid="_x0000_s2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180975</xdr:rowOff>
        </xdr:from>
        <xdr:to>
          <xdr:col>5</xdr:col>
          <xdr:colOff>1438275</xdr:colOff>
          <xdr:row>35</xdr:row>
          <xdr:rowOff>19050</xdr:rowOff>
        </xdr:to>
        <xdr:sp macro="" textlink="">
          <xdr:nvSpPr>
            <xdr:cNvPr id="23610" name="Check Box 58" hidden="1">
              <a:extLst>
                <a:ext uri="{63B3BB69-23CF-44E3-9099-C40C66FF867C}">
                  <a14:compatExt spid="_x0000_s2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34</xdr:row>
          <xdr:rowOff>180975</xdr:rowOff>
        </xdr:from>
        <xdr:to>
          <xdr:col>5</xdr:col>
          <xdr:colOff>66675</xdr:colOff>
          <xdr:row>38</xdr:row>
          <xdr:rowOff>19050</xdr:rowOff>
        </xdr:to>
        <xdr:sp macro="" textlink="">
          <xdr:nvSpPr>
            <xdr:cNvPr id="23611" name="Check Box 59" hidden="1">
              <a:extLst>
                <a:ext uri="{63B3BB69-23CF-44E3-9099-C40C66FF867C}">
                  <a14:compatExt spid="_x0000_s2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34</xdr:row>
          <xdr:rowOff>180975</xdr:rowOff>
        </xdr:from>
        <xdr:to>
          <xdr:col>5</xdr:col>
          <xdr:colOff>1438275</xdr:colOff>
          <xdr:row>38</xdr:row>
          <xdr:rowOff>19050</xdr:rowOff>
        </xdr:to>
        <xdr:sp macro="" textlink="">
          <xdr:nvSpPr>
            <xdr:cNvPr id="23612" name="Check Box 60" hidden="1">
              <a:extLst>
                <a:ext uri="{63B3BB69-23CF-44E3-9099-C40C66FF867C}">
                  <a14:compatExt spid="_x0000_s2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9</xdr:row>
          <xdr:rowOff>180975</xdr:rowOff>
        </xdr:from>
        <xdr:to>
          <xdr:col>5</xdr:col>
          <xdr:colOff>1438275</xdr:colOff>
          <xdr:row>11</xdr:row>
          <xdr:rowOff>19050</xdr:rowOff>
        </xdr:to>
        <xdr:sp macro="" textlink="">
          <xdr:nvSpPr>
            <xdr:cNvPr id="23615" name="Check Box 63" hidden="1">
              <a:extLst>
                <a:ext uri="{63B3BB69-23CF-44E3-9099-C40C66FF867C}">
                  <a14:compatExt spid="_x0000_s2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8</xdr:row>
          <xdr:rowOff>180975</xdr:rowOff>
        </xdr:from>
        <xdr:to>
          <xdr:col>5</xdr:col>
          <xdr:colOff>1438275</xdr:colOff>
          <xdr:row>10</xdr:row>
          <xdr:rowOff>19050</xdr:rowOff>
        </xdr:to>
        <xdr:sp macro="" textlink="">
          <xdr:nvSpPr>
            <xdr:cNvPr id="23616" name="Check Box 64" hidden="1">
              <a:extLst>
                <a:ext uri="{63B3BB69-23CF-44E3-9099-C40C66FF867C}">
                  <a14:compatExt spid="_x0000_s2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11</xdr:row>
          <xdr:rowOff>180975</xdr:rowOff>
        </xdr:from>
        <xdr:to>
          <xdr:col>5</xdr:col>
          <xdr:colOff>1438275</xdr:colOff>
          <xdr:row>13</xdr:row>
          <xdr:rowOff>19050</xdr:rowOff>
        </xdr:to>
        <xdr:sp macro="" textlink="">
          <xdr:nvSpPr>
            <xdr:cNvPr id="23617" name="Check Box 65" hidden="1">
              <a:extLst>
                <a:ext uri="{63B3BB69-23CF-44E3-9099-C40C66FF867C}">
                  <a14:compatExt spid="_x0000_s2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10</xdr:row>
          <xdr:rowOff>180975</xdr:rowOff>
        </xdr:from>
        <xdr:to>
          <xdr:col>5</xdr:col>
          <xdr:colOff>1438275</xdr:colOff>
          <xdr:row>12</xdr:row>
          <xdr:rowOff>19050</xdr:rowOff>
        </xdr:to>
        <xdr:sp macro="" textlink="">
          <xdr:nvSpPr>
            <xdr:cNvPr id="23618" name="Check Box 66" hidden="1">
              <a:extLst>
                <a:ext uri="{63B3BB69-23CF-44E3-9099-C40C66FF867C}">
                  <a14:compatExt spid="_x0000_s2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13</xdr:row>
          <xdr:rowOff>180975</xdr:rowOff>
        </xdr:from>
        <xdr:to>
          <xdr:col>5</xdr:col>
          <xdr:colOff>1438275</xdr:colOff>
          <xdr:row>15</xdr:row>
          <xdr:rowOff>19050</xdr:rowOff>
        </xdr:to>
        <xdr:sp macro="" textlink="">
          <xdr:nvSpPr>
            <xdr:cNvPr id="23619" name="Check Box 67" hidden="1">
              <a:extLst>
                <a:ext uri="{63B3BB69-23CF-44E3-9099-C40C66FF867C}">
                  <a14:compatExt spid="_x0000_s2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12</xdr:row>
          <xdr:rowOff>180975</xdr:rowOff>
        </xdr:from>
        <xdr:to>
          <xdr:col>5</xdr:col>
          <xdr:colOff>1438275</xdr:colOff>
          <xdr:row>14</xdr:row>
          <xdr:rowOff>19050</xdr:rowOff>
        </xdr:to>
        <xdr:sp macro="" textlink="">
          <xdr:nvSpPr>
            <xdr:cNvPr id="23620" name="Check Box 68" hidden="1">
              <a:extLst>
                <a:ext uri="{63B3BB69-23CF-44E3-9099-C40C66FF867C}">
                  <a14:compatExt spid="_x0000_s2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14</xdr:row>
          <xdr:rowOff>180975</xdr:rowOff>
        </xdr:from>
        <xdr:to>
          <xdr:col>5</xdr:col>
          <xdr:colOff>1438275</xdr:colOff>
          <xdr:row>16</xdr:row>
          <xdr:rowOff>19050</xdr:rowOff>
        </xdr:to>
        <xdr:sp macro="" textlink="">
          <xdr:nvSpPr>
            <xdr:cNvPr id="23621" name="Check Box 69" hidden="1">
              <a:extLst>
                <a:ext uri="{63B3BB69-23CF-44E3-9099-C40C66FF867C}">
                  <a14:compatExt spid="_x0000_s2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14</xdr:row>
          <xdr:rowOff>180975</xdr:rowOff>
        </xdr:from>
        <xdr:to>
          <xdr:col>5</xdr:col>
          <xdr:colOff>1438275</xdr:colOff>
          <xdr:row>16</xdr:row>
          <xdr:rowOff>19050</xdr:rowOff>
        </xdr:to>
        <xdr:sp macro="" textlink="">
          <xdr:nvSpPr>
            <xdr:cNvPr id="23622" name="Check Box 70" hidden="1">
              <a:extLst>
                <a:ext uri="{63B3BB69-23CF-44E3-9099-C40C66FF867C}">
                  <a14:compatExt spid="_x0000_s2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15</xdr:row>
          <xdr:rowOff>180975</xdr:rowOff>
        </xdr:from>
        <xdr:to>
          <xdr:col>5</xdr:col>
          <xdr:colOff>1438275</xdr:colOff>
          <xdr:row>17</xdr:row>
          <xdr:rowOff>19050</xdr:rowOff>
        </xdr:to>
        <xdr:sp macro="" textlink="">
          <xdr:nvSpPr>
            <xdr:cNvPr id="23623" name="Check Box 71" hidden="1">
              <a:extLst>
                <a:ext uri="{63B3BB69-23CF-44E3-9099-C40C66FF867C}">
                  <a14:compatExt spid="_x0000_s2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15</xdr:row>
          <xdr:rowOff>180975</xdr:rowOff>
        </xdr:from>
        <xdr:to>
          <xdr:col>5</xdr:col>
          <xdr:colOff>1438275</xdr:colOff>
          <xdr:row>17</xdr:row>
          <xdr:rowOff>19050</xdr:rowOff>
        </xdr:to>
        <xdr:sp macro="" textlink="">
          <xdr:nvSpPr>
            <xdr:cNvPr id="23624" name="Check Box 72" hidden="1">
              <a:extLst>
                <a:ext uri="{63B3BB69-23CF-44E3-9099-C40C66FF867C}">
                  <a14:compatExt spid="_x0000_s2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16</xdr:row>
          <xdr:rowOff>180975</xdr:rowOff>
        </xdr:from>
        <xdr:to>
          <xdr:col>5</xdr:col>
          <xdr:colOff>1438275</xdr:colOff>
          <xdr:row>18</xdr:row>
          <xdr:rowOff>19050</xdr:rowOff>
        </xdr:to>
        <xdr:sp macro="" textlink="">
          <xdr:nvSpPr>
            <xdr:cNvPr id="23625" name="Check Box 73" hidden="1">
              <a:extLst>
                <a:ext uri="{63B3BB69-23CF-44E3-9099-C40C66FF867C}">
                  <a14:compatExt spid="_x0000_s2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16</xdr:row>
          <xdr:rowOff>180975</xdr:rowOff>
        </xdr:from>
        <xdr:to>
          <xdr:col>5</xdr:col>
          <xdr:colOff>1438275</xdr:colOff>
          <xdr:row>18</xdr:row>
          <xdr:rowOff>19050</xdr:rowOff>
        </xdr:to>
        <xdr:sp macro="" textlink="">
          <xdr:nvSpPr>
            <xdr:cNvPr id="23626" name="Check Box 74" hidden="1">
              <a:extLst>
                <a:ext uri="{63B3BB69-23CF-44E3-9099-C40C66FF867C}">
                  <a14:compatExt spid="_x0000_s2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17</xdr:row>
          <xdr:rowOff>180975</xdr:rowOff>
        </xdr:from>
        <xdr:to>
          <xdr:col>5</xdr:col>
          <xdr:colOff>1438275</xdr:colOff>
          <xdr:row>19</xdr:row>
          <xdr:rowOff>19050</xdr:rowOff>
        </xdr:to>
        <xdr:sp macro="" textlink="">
          <xdr:nvSpPr>
            <xdr:cNvPr id="23627" name="Check Box 75" hidden="1">
              <a:extLst>
                <a:ext uri="{63B3BB69-23CF-44E3-9099-C40C66FF867C}">
                  <a14:compatExt spid="_x0000_s2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17</xdr:row>
          <xdr:rowOff>180975</xdr:rowOff>
        </xdr:from>
        <xdr:to>
          <xdr:col>5</xdr:col>
          <xdr:colOff>1438275</xdr:colOff>
          <xdr:row>19</xdr:row>
          <xdr:rowOff>19050</xdr:rowOff>
        </xdr:to>
        <xdr:sp macro="" textlink="">
          <xdr:nvSpPr>
            <xdr:cNvPr id="23628" name="Check Box 76" hidden="1">
              <a:extLst>
                <a:ext uri="{63B3BB69-23CF-44E3-9099-C40C66FF867C}">
                  <a14:compatExt spid="_x0000_s2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180975</xdr:rowOff>
        </xdr:from>
        <xdr:to>
          <xdr:col>5</xdr:col>
          <xdr:colOff>1438275</xdr:colOff>
          <xdr:row>20</xdr:row>
          <xdr:rowOff>19050</xdr:rowOff>
        </xdr:to>
        <xdr:sp macro="" textlink="">
          <xdr:nvSpPr>
            <xdr:cNvPr id="23629" name="Check Box 77" hidden="1">
              <a:extLst>
                <a:ext uri="{63B3BB69-23CF-44E3-9099-C40C66FF867C}">
                  <a14:compatExt spid="_x0000_s2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18</xdr:row>
          <xdr:rowOff>180975</xdr:rowOff>
        </xdr:from>
        <xdr:to>
          <xdr:col>5</xdr:col>
          <xdr:colOff>1438275</xdr:colOff>
          <xdr:row>20</xdr:row>
          <xdr:rowOff>19050</xdr:rowOff>
        </xdr:to>
        <xdr:sp macro="" textlink="">
          <xdr:nvSpPr>
            <xdr:cNvPr id="23630" name="Check Box 78" hidden="1">
              <a:extLst>
                <a:ext uri="{63B3BB69-23CF-44E3-9099-C40C66FF867C}">
                  <a14:compatExt spid="_x0000_s2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180975</xdr:rowOff>
        </xdr:from>
        <xdr:to>
          <xdr:col>5</xdr:col>
          <xdr:colOff>1438275</xdr:colOff>
          <xdr:row>21</xdr:row>
          <xdr:rowOff>19050</xdr:rowOff>
        </xdr:to>
        <xdr:sp macro="" textlink="">
          <xdr:nvSpPr>
            <xdr:cNvPr id="23631" name="Check Box 79" hidden="1">
              <a:extLst>
                <a:ext uri="{63B3BB69-23CF-44E3-9099-C40C66FF867C}">
                  <a14:compatExt spid="_x0000_s2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19</xdr:row>
          <xdr:rowOff>180975</xdr:rowOff>
        </xdr:from>
        <xdr:to>
          <xdr:col>5</xdr:col>
          <xdr:colOff>1438275</xdr:colOff>
          <xdr:row>21</xdr:row>
          <xdr:rowOff>19050</xdr:rowOff>
        </xdr:to>
        <xdr:sp macro="" textlink="">
          <xdr:nvSpPr>
            <xdr:cNvPr id="23632" name="Check Box 80" hidden="1">
              <a:extLst>
                <a:ext uri="{63B3BB69-23CF-44E3-9099-C40C66FF867C}">
                  <a14:compatExt spid="_x0000_s2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20</xdr:row>
          <xdr:rowOff>180975</xdr:rowOff>
        </xdr:from>
        <xdr:to>
          <xdr:col>5</xdr:col>
          <xdr:colOff>1438275</xdr:colOff>
          <xdr:row>22</xdr:row>
          <xdr:rowOff>19050</xdr:rowOff>
        </xdr:to>
        <xdr:sp macro="" textlink="">
          <xdr:nvSpPr>
            <xdr:cNvPr id="23633" name="Check Box 81" hidden="1">
              <a:extLst>
                <a:ext uri="{63B3BB69-23CF-44E3-9099-C40C66FF867C}">
                  <a14:compatExt spid="_x0000_s2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20</xdr:row>
          <xdr:rowOff>180975</xdr:rowOff>
        </xdr:from>
        <xdr:to>
          <xdr:col>5</xdr:col>
          <xdr:colOff>1438275</xdr:colOff>
          <xdr:row>22</xdr:row>
          <xdr:rowOff>19050</xdr:rowOff>
        </xdr:to>
        <xdr:sp macro="" textlink="">
          <xdr:nvSpPr>
            <xdr:cNvPr id="23634" name="Check Box 82" hidden="1">
              <a:extLst>
                <a:ext uri="{63B3BB69-23CF-44E3-9099-C40C66FF867C}">
                  <a14:compatExt spid="_x0000_s2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21</xdr:row>
          <xdr:rowOff>180975</xdr:rowOff>
        </xdr:from>
        <xdr:to>
          <xdr:col>5</xdr:col>
          <xdr:colOff>1438275</xdr:colOff>
          <xdr:row>23</xdr:row>
          <xdr:rowOff>19050</xdr:rowOff>
        </xdr:to>
        <xdr:sp macro="" textlink="">
          <xdr:nvSpPr>
            <xdr:cNvPr id="23635" name="Check Box 83" hidden="1">
              <a:extLst>
                <a:ext uri="{63B3BB69-23CF-44E3-9099-C40C66FF867C}">
                  <a14:compatExt spid="_x0000_s2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21</xdr:row>
          <xdr:rowOff>180975</xdr:rowOff>
        </xdr:from>
        <xdr:to>
          <xdr:col>5</xdr:col>
          <xdr:colOff>1438275</xdr:colOff>
          <xdr:row>23</xdr:row>
          <xdr:rowOff>19050</xdr:rowOff>
        </xdr:to>
        <xdr:sp macro="" textlink="">
          <xdr:nvSpPr>
            <xdr:cNvPr id="23636" name="Check Box 84" hidden="1">
              <a:extLst>
                <a:ext uri="{63B3BB69-23CF-44E3-9099-C40C66FF867C}">
                  <a14:compatExt spid="_x0000_s2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180975</xdr:rowOff>
        </xdr:from>
        <xdr:to>
          <xdr:col>5</xdr:col>
          <xdr:colOff>1438275</xdr:colOff>
          <xdr:row>24</xdr:row>
          <xdr:rowOff>19050</xdr:rowOff>
        </xdr:to>
        <xdr:sp macro="" textlink="">
          <xdr:nvSpPr>
            <xdr:cNvPr id="23637" name="Check Box 85" hidden="1">
              <a:extLst>
                <a:ext uri="{63B3BB69-23CF-44E3-9099-C40C66FF867C}">
                  <a14:compatExt spid="_x0000_s2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22</xdr:row>
          <xdr:rowOff>180975</xdr:rowOff>
        </xdr:from>
        <xdr:to>
          <xdr:col>5</xdr:col>
          <xdr:colOff>1438275</xdr:colOff>
          <xdr:row>24</xdr:row>
          <xdr:rowOff>19050</xdr:rowOff>
        </xdr:to>
        <xdr:sp macro="" textlink="">
          <xdr:nvSpPr>
            <xdr:cNvPr id="23638" name="Check Box 86" hidden="1">
              <a:extLst>
                <a:ext uri="{63B3BB69-23CF-44E3-9099-C40C66FF867C}">
                  <a14:compatExt spid="_x0000_s2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23</xdr:row>
          <xdr:rowOff>180975</xdr:rowOff>
        </xdr:from>
        <xdr:to>
          <xdr:col>5</xdr:col>
          <xdr:colOff>1438275</xdr:colOff>
          <xdr:row>25</xdr:row>
          <xdr:rowOff>19050</xdr:rowOff>
        </xdr:to>
        <xdr:sp macro="" textlink="">
          <xdr:nvSpPr>
            <xdr:cNvPr id="23639" name="Check Box 87" hidden="1">
              <a:extLst>
                <a:ext uri="{63B3BB69-23CF-44E3-9099-C40C66FF867C}">
                  <a14:compatExt spid="_x0000_s2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23</xdr:row>
          <xdr:rowOff>180975</xdr:rowOff>
        </xdr:from>
        <xdr:to>
          <xdr:col>5</xdr:col>
          <xdr:colOff>1438275</xdr:colOff>
          <xdr:row>25</xdr:row>
          <xdr:rowOff>19050</xdr:rowOff>
        </xdr:to>
        <xdr:sp macro="" textlink="">
          <xdr:nvSpPr>
            <xdr:cNvPr id="23640" name="Check Box 88" hidden="1">
              <a:extLst>
                <a:ext uri="{63B3BB69-23CF-44E3-9099-C40C66FF867C}">
                  <a14:compatExt spid="_x0000_s2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180975</xdr:rowOff>
        </xdr:from>
        <xdr:to>
          <xdr:col>5</xdr:col>
          <xdr:colOff>1438275</xdr:colOff>
          <xdr:row>26</xdr:row>
          <xdr:rowOff>19050</xdr:rowOff>
        </xdr:to>
        <xdr:sp macro="" textlink="">
          <xdr:nvSpPr>
            <xdr:cNvPr id="23641" name="Check Box 89" hidden="1">
              <a:extLst>
                <a:ext uri="{63B3BB69-23CF-44E3-9099-C40C66FF867C}">
                  <a14:compatExt spid="_x0000_s2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24</xdr:row>
          <xdr:rowOff>180975</xdr:rowOff>
        </xdr:from>
        <xdr:to>
          <xdr:col>5</xdr:col>
          <xdr:colOff>1438275</xdr:colOff>
          <xdr:row>26</xdr:row>
          <xdr:rowOff>19050</xdr:rowOff>
        </xdr:to>
        <xdr:sp macro="" textlink="">
          <xdr:nvSpPr>
            <xdr:cNvPr id="23642" name="Check Box 90" hidden="1">
              <a:extLst>
                <a:ext uri="{63B3BB69-23CF-44E3-9099-C40C66FF867C}">
                  <a14:compatExt spid="_x0000_s2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180975</xdr:rowOff>
        </xdr:from>
        <xdr:to>
          <xdr:col>5</xdr:col>
          <xdr:colOff>1438275</xdr:colOff>
          <xdr:row>27</xdr:row>
          <xdr:rowOff>19050</xdr:rowOff>
        </xdr:to>
        <xdr:sp macro="" textlink="">
          <xdr:nvSpPr>
            <xdr:cNvPr id="23643" name="Check Box 91" hidden="1">
              <a:extLst>
                <a:ext uri="{63B3BB69-23CF-44E3-9099-C40C66FF867C}">
                  <a14:compatExt spid="_x0000_s2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25</xdr:row>
          <xdr:rowOff>180975</xdr:rowOff>
        </xdr:from>
        <xdr:to>
          <xdr:col>5</xdr:col>
          <xdr:colOff>1438275</xdr:colOff>
          <xdr:row>27</xdr:row>
          <xdr:rowOff>19050</xdr:rowOff>
        </xdr:to>
        <xdr:sp macro="" textlink="">
          <xdr:nvSpPr>
            <xdr:cNvPr id="23644" name="Check Box 92" hidden="1">
              <a:extLst>
                <a:ext uri="{63B3BB69-23CF-44E3-9099-C40C66FF867C}">
                  <a14:compatExt spid="_x0000_s2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26</xdr:row>
          <xdr:rowOff>180975</xdr:rowOff>
        </xdr:from>
        <xdr:to>
          <xdr:col>5</xdr:col>
          <xdr:colOff>1438275</xdr:colOff>
          <xdr:row>28</xdr:row>
          <xdr:rowOff>19050</xdr:rowOff>
        </xdr:to>
        <xdr:sp macro="" textlink="">
          <xdr:nvSpPr>
            <xdr:cNvPr id="23645" name="Check Box 93" hidden="1">
              <a:extLst>
                <a:ext uri="{63B3BB69-23CF-44E3-9099-C40C66FF867C}">
                  <a14:compatExt spid="_x0000_s2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26</xdr:row>
          <xdr:rowOff>180975</xdr:rowOff>
        </xdr:from>
        <xdr:to>
          <xdr:col>5</xdr:col>
          <xdr:colOff>1438275</xdr:colOff>
          <xdr:row>28</xdr:row>
          <xdr:rowOff>19050</xdr:rowOff>
        </xdr:to>
        <xdr:sp macro="" textlink="">
          <xdr:nvSpPr>
            <xdr:cNvPr id="23646" name="Check Box 94" hidden="1">
              <a:extLst>
                <a:ext uri="{63B3BB69-23CF-44E3-9099-C40C66FF867C}">
                  <a14:compatExt spid="_x0000_s2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180975</xdr:rowOff>
        </xdr:from>
        <xdr:to>
          <xdr:col>5</xdr:col>
          <xdr:colOff>1438275</xdr:colOff>
          <xdr:row>29</xdr:row>
          <xdr:rowOff>19050</xdr:rowOff>
        </xdr:to>
        <xdr:sp macro="" textlink="">
          <xdr:nvSpPr>
            <xdr:cNvPr id="23647" name="Check Box 95" hidden="1">
              <a:extLst>
                <a:ext uri="{63B3BB69-23CF-44E3-9099-C40C66FF867C}">
                  <a14:compatExt spid="_x0000_s2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180975</xdr:rowOff>
        </xdr:from>
        <xdr:to>
          <xdr:col>5</xdr:col>
          <xdr:colOff>1438275</xdr:colOff>
          <xdr:row>29</xdr:row>
          <xdr:rowOff>19050</xdr:rowOff>
        </xdr:to>
        <xdr:sp macro="" textlink="">
          <xdr:nvSpPr>
            <xdr:cNvPr id="23648" name="Check Box 96" hidden="1">
              <a:extLst>
                <a:ext uri="{63B3BB69-23CF-44E3-9099-C40C66FF867C}">
                  <a14:compatExt spid="_x0000_s2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28</xdr:row>
          <xdr:rowOff>180975</xdr:rowOff>
        </xdr:from>
        <xdr:to>
          <xdr:col>5</xdr:col>
          <xdr:colOff>1438275</xdr:colOff>
          <xdr:row>30</xdr:row>
          <xdr:rowOff>19050</xdr:rowOff>
        </xdr:to>
        <xdr:sp macro="" textlink="">
          <xdr:nvSpPr>
            <xdr:cNvPr id="23649" name="Check Box 97" hidden="1">
              <a:extLst>
                <a:ext uri="{63B3BB69-23CF-44E3-9099-C40C66FF867C}">
                  <a14:compatExt spid="_x0000_s2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28</xdr:row>
          <xdr:rowOff>180975</xdr:rowOff>
        </xdr:from>
        <xdr:to>
          <xdr:col>5</xdr:col>
          <xdr:colOff>1438275</xdr:colOff>
          <xdr:row>30</xdr:row>
          <xdr:rowOff>19050</xdr:rowOff>
        </xdr:to>
        <xdr:sp macro="" textlink="">
          <xdr:nvSpPr>
            <xdr:cNvPr id="23650" name="Check Box 98" hidden="1">
              <a:extLst>
                <a:ext uri="{63B3BB69-23CF-44E3-9099-C40C66FF867C}">
                  <a14:compatExt spid="_x0000_s2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29</xdr:row>
          <xdr:rowOff>180975</xdr:rowOff>
        </xdr:from>
        <xdr:to>
          <xdr:col>5</xdr:col>
          <xdr:colOff>1438275</xdr:colOff>
          <xdr:row>31</xdr:row>
          <xdr:rowOff>19050</xdr:rowOff>
        </xdr:to>
        <xdr:sp macro="" textlink="">
          <xdr:nvSpPr>
            <xdr:cNvPr id="23651" name="Check Box 99" hidden="1">
              <a:extLst>
                <a:ext uri="{63B3BB69-23CF-44E3-9099-C40C66FF867C}">
                  <a14:compatExt spid="_x0000_s2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29</xdr:row>
          <xdr:rowOff>180975</xdr:rowOff>
        </xdr:from>
        <xdr:to>
          <xdr:col>5</xdr:col>
          <xdr:colOff>1438275</xdr:colOff>
          <xdr:row>31</xdr:row>
          <xdr:rowOff>19050</xdr:rowOff>
        </xdr:to>
        <xdr:sp macro="" textlink="">
          <xdr:nvSpPr>
            <xdr:cNvPr id="23652" name="Check Box 100" hidden="1">
              <a:extLst>
                <a:ext uri="{63B3BB69-23CF-44E3-9099-C40C66FF867C}">
                  <a14:compatExt spid="_x0000_s2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30</xdr:row>
          <xdr:rowOff>180975</xdr:rowOff>
        </xdr:from>
        <xdr:to>
          <xdr:col>5</xdr:col>
          <xdr:colOff>1438275</xdr:colOff>
          <xdr:row>32</xdr:row>
          <xdr:rowOff>19050</xdr:rowOff>
        </xdr:to>
        <xdr:sp macro="" textlink="">
          <xdr:nvSpPr>
            <xdr:cNvPr id="23653" name="Check Box 101" hidden="1">
              <a:extLst>
                <a:ext uri="{63B3BB69-23CF-44E3-9099-C40C66FF867C}">
                  <a14:compatExt spid="_x0000_s2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30</xdr:row>
          <xdr:rowOff>180975</xdr:rowOff>
        </xdr:from>
        <xdr:to>
          <xdr:col>5</xdr:col>
          <xdr:colOff>1438275</xdr:colOff>
          <xdr:row>32</xdr:row>
          <xdr:rowOff>19050</xdr:rowOff>
        </xdr:to>
        <xdr:sp macro="" textlink="">
          <xdr:nvSpPr>
            <xdr:cNvPr id="23654" name="Check Box 102" hidden="1">
              <a:extLst>
                <a:ext uri="{63B3BB69-23CF-44E3-9099-C40C66FF867C}">
                  <a14:compatExt spid="_x0000_s23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31</xdr:row>
          <xdr:rowOff>180975</xdr:rowOff>
        </xdr:from>
        <xdr:to>
          <xdr:col>5</xdr:col>
          <xdr:colOff>1438275</xdr:colOff>
          <xdr:row>33</xdr:row>
          <xdr:rowOff>19050</xdr:rowOff>
        </xdr:to>
        <xdr:sp macro="" textlink="">
          <xdr:nvSpPr>
            <xdr:cNvPr id="23655" name="Check Box 103" hidden="1">
              <a:extLst>
                <a:ext uri="{63B3BB69-23CF-44E3-9099-C40C66FF867C}">
                  <a14:compatExt spid="_x0000_s23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31</xdr:row>
          <xdr:rowOff>180975</xdr:rowOff>
        </xdr:from>
        <xdr:to>
          <xdr:col>5</xdr:col>
          <xdr:colOff>1438275</xdr:colOff>
          <xdr:row>33</xdr:row>
          <xdr:rowOff>19050</xdr:rowOff>
        </xdr:to>
        <xdr:sp macro="" textlink="">
          <xdr:nvSpPr>
            <xdr:cNvPr id="23656" name="Check Box 104" hidden="1">
              <a:extLst>
                <a:ext uri="{63B3BB69-23CF-44E3-9099-C40C66FF867C}">
                  <a14:compatExt spid="_x0000_s23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180975</xdr:rowOff>
        </xdr:from>
        <xdr:to>
          <xdr:col>5</xdr:col>
          <xdr:colOff>1438275</xdr:colOff>
          <xdr:row>34</xdr:row>
          <xdr:rowOff>19050</xdr:rowOff>
        </xdr:to>
        <xdr:sp macro="" textlink="">
          <xdr:nvSpPr>
            <xdr:cNvPr id="23657" name="Check Box 105" hidden="1">
              <a:extLst>
                <a:ext uri="{63B3BB69-23CF-44E3-9099-C40C66FF867C}">
                  <a14:compatExt spid="_x0000_s2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32</xdr:row>
          <xdr:rowOff>180975</xdr:rowOff>
        </xdr:from>
        <xdr:to>
          <xdr:col>5</xdr:col>
          <xdr:colOff>1438275</xdr:colOff>
          <xdr:row>34</xdr:row>
          <xdr:rowOff>19050</xdr:rowOff>
        </xdr:to>
        <xdr:sp macro="" textlink="">
          <xdr:nvSpPr>
            <xdr:cNvPr id="23658" name="Check Box 106" hidden="1">
              <a:extLst>
                <a:ext uri="{63B3BB69-23CF-44E3-9099-C40C66FF867C}">
                  <a14:compatExt spid="_x0000_s2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180975</xdr:rowOff>
        </xdr:from>
        <xdr:to>
          <xdr:col>5</xdr:col>
          <xdr:colOff>1438275</xdr:colOff>
          <xdr:row>35</xdr:row>
          <xdr:rowOff>19050</xdr:rowOff>
        </xdr:to>
        <xdr:sp macro="" textlink="">
          <xdr:nvSpPr>
            <xdr:cNvPr id="23659" name="Check Box 107" hidden="1">
              <a:extLst>
                <a:ext uri="{63B3BB69-23CF-44E3-9099-C40C66FF867C}">
                  <a14:compatExt spid="_x0000_s2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180975</xdr:rowOff>
        </xdr:from>
        <xdr:to>
          <xdr:col>5</xdr:col>
          <xdr:colOff>1438275</xdr:colOff>
          <xdr:row>35</xdr:row>
          <xdr:rowOff>19050</xdr:rowOff>
        </xdr:to>
        <xdr:sp macro="" textlink="">
          <xdr:nvSpPr>
            <xdr:cNvPr id="23660" name="Check Box 108" hidden="1">
              <a:extLst>
                <a:ext uri="{63B3BB69-23CF-44E3-9099-C40C66FF867C}">
                  <a14:compatExt spid="_x0000_s2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34</xdr:row>
          <xdr:rowOff>180975</xdr:rowOff>
        </xdr:from>
        <xdr:to>
          <xdr:col>5</xdr:col>
          <xdr:colOff>1438275</xdr:colOff>
          <xdr:row>38</xdr:row>
          <xdr:rowOff>19050</xdr:rowOff>
        </xdr:to>
        <xdr:sp macro="" textlink="">
          <xdr:nvSpPr>
            <xdr:cNvPr id="23661" name="Check Box 109" hidden="1">
              <a:extLst>
                <a:ext uri="{63B3BB69-23CF-44E3-9099-C40C66FF867C}">
                  <a14:compatExt spid="_x0000_s2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34</xdr:row>
          <xdr:rowOff>180975</xdr:rowOff>
        </xdr:from>
        <xdr:to>
          <xdr:col>5</xdr:col>
          <xdr:colOff>1438275</xdr:colOff>
          <xdr:row>38</xdr:row>
          <xdr:rowOff>19050</xdr:rowOff>
        </xdr:to>
        <xdr:sp macro="" textlink="">
          <xdr:nvSpPr>
            <xdr:cNvPr id="23662" name="Check Box 110" hidden="1">
              <a:extLst>
                <a:ext uri="{63B3BB69-23CF-44E3-9099-C40C66FF867C}">
                  <a14:compatExt spid="_x0000_s2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7</xdr:row>
          <xdr:rowOff>180975</xdr:rowOff>
        </xdr:from>
        <xdr:to>
          <xdr:col>6</xdr:col>
          <xdr:colOff>1438275</xdr:colOff>
          <xdr:row>9</xdr:row>
          <xdr:rowOff>19050</xdr:rowOff>
        </xdr:to>
        <xdr:sp macro="" textlink="">
          <xdr:nvSpPr>
            <xdr:cNvPr id="23665" name="Check Box 113" hidden="1">
              <a:extLst>
                <a:ext uri="{63B3BB69-23CF-44E3-9099-C40C66FF867C}">
                  <a14:compatExt spid="_x0000_s2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6</xdr:row>
          <xdr:rowOff>180975</xdr:rowOff>
        </xdr:from>
        <xdr:to>
          <xdr:col>6</xdr:col>
          <xdr:colOff>1438275</xdr:colOff>
          <xdr:row>8</xdr:row>
          <xdr:rowOff>19050</xdr:rowOff>
        </xdr:to>
        <xdr:sp macro="" textlink="">
          <xdr:nvSpPr>
            <xdr:cNvPr id="23666" name="Check Box 114" hidden="1">
              <a:extLst>
                <a:ext uri="{63B3BB69-23CF-44E3-9099-C40C66FF867C}">
                  <a14:compatExt spid="_x0000_s2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8</xdr:row>
          <xdr:rowOff>180975</xdr:rowOff>
        </xdr:from>
        <xdr:to>
          <xdr:col>6</xdr:col>
          <xdr:colOff>1438275</xdr:colOff>
          <xdr:row>10</xdr:row>
          <xdr:rowOff>19050</xdr:rowOff>
        </xdr:to>
        <xdr:sp macro="" textlink="">
          <xdr:nvSpPr>
            <xdr:cNvPr id="23667" name="Check Box 115" hidden="1">
              <a:extLst>
                <a:ext uri="{63B3BB69-23CF-44E3-9099-C40C66FF867C}">
                  <a14:compatExt spid="_x0000_s2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xdr:row>
          <xdr:rowOff>180975</xdr:rowOff>
        </xdr:from>
        <xdr:to>
          <xdr:col>6</xdr:col>
          <xdr:colOff>1438275</xdr:colOff>
          <xdr:row>12</xdr:row>
          <xdr:rowOff>19050</xdr:rowOff>
        </xdr:to>
        <xdr:sp macro="" textlink="">
          <xdr:nvSpPr>
            <xdr:cNvPr id="23668" name="Check Box 116" hidden="1">
              <a:extLst>
                <a:ext uri="{63B3BB69-23CF-44E3-9099-C40C66FF867C}">
                  <a14:compatExt spid="_x0000_s2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9</xdr:row>
          <xdr:rowOff>180975</xdr:rowOff>
        </xdr:from>
        <xdr:to>
          <xdr:col>6</xdr:col>
          <xdr:colOff>1438275</xdr:colOff>
          <xdr:row>11</xdr:row>
          <xdr:rowOff>19050</xdr:rowOff>
        </xdr:to>
        <xdr:sp macro="" textlink="">
          <xdr:nvSpPr>
            <xdr:cNvPr id="23669" name="Check Box 117" hidden="1">
              <a:extLst>
                <a:ext uri="{63B3BB69-23CF-44E3-9099-C40C66FF867C}">
                  <a14:compatExt spid="_x0000_s2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11</xdr:row>
          <xdr:rowOff>180975</xdr:rowOff>
        </xdr:from>
        <xdr:to>
          <xdr:col>6</xdr:col>
          <xdr:colOff>1438275</xdr:colOff>
          <xdr:row>13</xdr:row>
          <xdr:rowOff>19050</xdr:rowOff>
        </xdr:to>
        <xdr:sp macro="" textlink="">
          <xdr:nvSpPr>
            <xdr:cNvPr id="23670" name="Check Box 118" hidden="1">
              <a:extLst>
                <a:ext uri="{63B3BB69-23CF-44E3-9099-C40C66FF867C}">
                  <a14:compatExt spid="_x0000_s2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12</xdr:row>
          <xdr:rowOff>180975</xdr:rowOff>
        </xdr:from>
        <xdr:to>
          <xdr:col>6</xdr:col>
          <xdr:colOff>1438275</xdr:colOff>
          <xdr:row>14</xdr:row>
          <xdr:rowOff>19050</xdr:rowOff>
        </xdr:to>
        <xdr:sp macro="" textlink="">
          <xdr:nvSpPr>
            <xdr:cNvPr id="23671" name="Check Box 119" hidden="1">
              <a:extLst>
                <a:ext uri="{63B3BB69-23CF-44E3-9099-C40C66FF867C}">
                  <a14:compatExt spid="_x0000_s2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xdr:row>
          <xdr:rowOff>180975</xdr:rowOff>
        </xdr:from>
        <xdr:to>
          <xdr:col>6</xdr:col>
          <xdr:colOff>1438275</xdr:colOff>
          <xdr:row>15</xdr:row>
          <xdr:rowOff>19050</xdr:rowOff>
        </xdr:to>
        <xdr:sp macro="" textlink="">
          <xdr:nvSpPr>
            <xdr:cNvPr id="23672" name="Check Box 120" hidden="1">
              <a:extLst>
                <a:ext uri="{63B3BB69-23CF-44E3-9099-C40C66FF867C}">
                  <a14:compatExt spid="_x0000_s2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14</xdr:row>
          <xdr:rowOff>180975</xdr:rowOff>
        </xdr:from>
        <xdr:to>
          <xdr:col>6</xdr:col>
          <xdr:colOff>1438275</xdr:colOff>
          <xdr:row>16</xdr:row>
          <xdr:rowOff>19050</xdr:rowOff>
        </xdr:to>
        <xdr:sp macro="" textlink="">
          <xdr:nvSpPr>
            <xdr:cNvPr id="23673" name="Check Box 121" hidden="1">
              <a:extLst>
                <a:ext uri="{63B3BB69-23CF-44E3-9099-C40C66FF867C}">
                  <a14:compatExt spid="_x0000_s23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15</xdr:row>
          <xdr:rowOff>180975</xdr:rowOff>
        </xdr:from>
        <xdr:to>
          <xdr:col>6</xdr:col>
          <xdr:colOff>1438275</xdr:colOff>
          <xdr:row>17</xdr:row>
          <xdr:rowOff>19050</xdr:rowOff>
        </xdr:to>
        <xdr:sp macro="" textlink="">
          <xdr:nvSpPr>
            <xdr:cNvPr id="23674" name="Check Box 122" hidden="1">
              <a:extLst>
                <a:ext uri="{63B3BB69-23CF-44E3-9099-C40C66FF867C}">
                  <a14:compatExt spid="_x0000_s2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16</xdr:row>
          <xdr:rowOff>180975</xdr:rowOff>
        </xdr:from>
        <xdr:to>
          <xdr:col>6</xdr:col>
          <xdr:colOff>1438275</xdr:colOff>
          <xdr:row>18</xdr:row>
          <xdr:rowOff>19050</xdr:rowOff>
        </xdr:to>
        <xdr:sp macro="" textlink="">
          <xdr:nvSpPr>
            <xdr:cNvPr id="23675" name="Check Box 123" hidden="1">
              <a:extLst>
                <a:ext uri="{63B3BB69-23CF-44E3-9099-C40C66FF867C}">
                  <a14:compatExt spid="_x0000_s23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180975</xdr:rowOff>
        </xdr:from>
        <xdr:to>
          <xdr:col>6</xdr:col>
          <xdr:colOff>1438275</xdr:colOff>
          <xdr:row>19</xdr:row>
          <xdr:rowOff>19050</xdr:rowOff>
        </xdr:to>
        <xdr:sp macro="" textlink="">
          <xdr:nvSpPr>
            <xdr:cNvPr id="23676" name="Check Box 124" hidden="1">
              <a:extLst>
                <a:ext uri="{63B3BB69-23CF-44E3-9099-C40C66FF867C}">
                  <a14:compatExt spid="_x0000_s23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18</xdr:row>
          <xdr:rowOff>180975</xdr:rowOff>
        </xdr:from>
        <xdr:to>
          <xdr:col>6</xdr:col>
          <xdr:colOff>1438275</xdr:colOff>
          <xdr:row>20</xdr:row>
          <xdr:rowOff>19050</xdr:rowOff>
        </xdr:to>
        <xdr:sp macro="" textlink="">
          <xdr:nvSpPr>
            <xdr:cNvPr id="23677" name="Check Box 125" hidden="1">
              <a:extLst>
                <a:ext uri="{63B3BB69-23CF-44E3-9099-C40C66FF867C}">
                  <a14:compatExt spid="_x0000_s23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19</xdr:row>
          <xdr:rowOff>180975</xdr:rowOff>
        </xdr:from>
        <xdr:to>
          <xdr:col>6</xdr:col>
          <xdr:colOff>1438275</xdr:colOff>
          <xdr:row>21</xdr:row>
          <xdr:rowOff>19050</xdr:rowOff>
        </xdr:to>
        <xdr:sp macro="" textlink="">
          <xdr:nvSpPr>
            <xdr:cNvPr id="23678" name="Check Box 126" hidden="1">
              <a:extLst>
                <a:ext uri="{63B3BB69-23CF-44E3-9099-C40C66FF867C}">
                  <a14:compatExt spid="_x0000_s23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20</xdr:row>
          <xdr:rowOff>180975</xdr:rowOff>
        </xdr:from>
        <xdr:to>
          <xdr:col>6</xdr:col>
          <xdr:colOff>1438275</xdr:colOff>
          <xdr:row>22</xdr:row>
          <xdr:rowOff>19050</xdr:rowOff>
        </xdr:to>
        <xdr:sp macro="" textlink="">
          <xdr:nvSpPr>
            <xdr:cNvPr id="23679" name="Check Box 127" hidden="1">
              <a:extLst>
                <a:ext uri="{63B3BB69-23CF-44E3-9099-C40C66FF867C}">
                  <a14:compatExt spid="_x0000_s23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21</xdr:row>
          <xdr:rowOff>180975</xdr:rowOff>
        </xdr:from>
        <xdr:to>
          <xdr:col>6</xdr:col>
          <xdr:colOff>1438275</xdr:colOff>
          <xdr:row>23</xdr:row>
          <xdr:rowOff>19050</xdr:rowOff>
        </xdr:to>
        <xdr:sp macro="" textlink="">
          <xdr:nvSpPr>
            <xdr:cNvPr id="23680" name="Check Box 128" hidden="1">
              <a:extLst>
                <a:ext uri="{63B3BB69-23CF-44E3-9099-C40C66FF867C}">
                  <a14:compatExt spid="_x0000_s23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22</xdr:row>
          <xdr:rowOff>180975</xdr:rowOff>
        </xdr:from>
        <xdr:to>
          <xdr:col>6</xdr:col>
          <xdr:colOff>1438275</xdr:colOff>
          <xdr:row>24</xdr:row>
          <xdr:rowOff>19050</xdr:rowOff>
        </xdr:to>
        <xdr:sp macro="" textlink="">
          <xdr:nvSpPr>
            <xdr:cNvPr id="23681" name="Check Box 129" hidden="1">
              <a:extLst>
                <a:ext uri="{63B3BB69-23CF-44E3-9099-C40C66FF867C}">
                  <a14:compatExt spid="_x0000_s23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23</xdr:row>
          <xdr:rowOff>180975</xdr:rowOff>
        </xdr:from>
        <xdr:to>
          <xdr:col>6</xdr:col>
          <xdr:colOff>1438275</xdr:colOff>
          <xdr:row>25</xdr:row>
          <xdr:rowOff>19050</xdr:rowOff>
        </xdr:to>
        <xdr:sp macro="" textlink="">
          <xdr:nvSpPr>
            <xdr:cNvPr id="23682" name="Check Box 130" hidden="1">
              <a:extLst>
                <a:ext uri="{63B3BB69-23CF-44E3-9099-C40C66FF867C}">
                  <a14:compatExt spid="_x0000_s23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24</xdr:row>
          <xdr:rowOff>180975</xdr:rowOff>
        </xdr:from>
        <xdr:to>
          <xdr:col>6</xdr:col>
          <xdr:colOff>1438275</xdr:colOff>
          <xdr:row>26</xdr:row>
          <xdr:rowOff>19050</xdr:rowOff>
        </xdr:to>
        <xdr:sp macro="" textlink="">
          <xdr:nvSpPr>
            <xdr:cNvPr id="23683" name="Check Box 131" hidden="1">
              <a:extLst>
                <a:ext uri="{63B3BB69-23CF-44E3-9099-C40C66FF867C}">
                  <a14:compatExt spid="_x0000_s23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25</xdr:row>
          <xdr:rowOff>180975</xdr:rowOff>
        </xdr:from>
        <xdr:to>
          <xdr:col>6</xdr:col>
          <xdr:colOff>1438275</xdr:colOff>
          <xdr:row>27</xdr:row>
          <xdr:rowOff>19050</xdr:rowOff>
        </xdr:to>
        <xdr:sp macro="" textlink="">
          <xdr:nvSpPr>
            <xdr:cNvPr id="23684" name="Check Box 132" hidden="1">
              <a:extLst>
                <a:ext uri="{63B3BB69-23CF-44E3-9099-C40C66FF867C}">
                  <a14:compatExt spid="_x0000_s23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26</xdr:row>
          <xdr:rowOff>180975</xdr:rowOff>
        </xdr:from>
        <xdr:to>
          <xdr:col>6</xdr:col>
          <xdr:colOff>1438275</xdr:colOff>
          <xdr:row>28</xdr:row>
          <xdr:rowOff>19050</xdr:rowOff>
        </xdr:to>
        <xdr:sp macro="" textlink="">
          <xdr:nvSpPr>
            <xdr:cNvPr id="23685" name="Check Box 133" hidden="1">
              <a:extLst>
                <a:ext uri="{63B3BB69-23CF-44E3-9099-C40C66FF867C}">
                  <a14:compatExt spid="_x0000_s23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27</xdr:row>
          <xdr:rowOff>180975</xdr:rowOff>
        </xdr:from>
        <xdr:to>
          <xdr:col>6</xdr:col>
          <xdr:colOff>1438275</xdr:colOff>
          <xdr:row>29</xdr:row>
          <xdr:rowOff>19050</xdr:rowOff>
        </xdr:to>
        <xdr:sp macro="" textlink="">
          <xdr:nvSpPr>
            <xdr:cNvPr id="23686" name="Check Box 134" hidden="1">
              <a:extLst>
                <a:ext uri="{63B3BB69-23CF-44E3-9099-C40C66FF867C}">
                  <a14:compatExt spid="_x0000_s23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28</xdr:row>
          <xdr:rowOff>180975</xdr:rowOff>
        </xdr:from>
        <xdr:to>
          <xdr:col>6</xdr:col>
          <xdr:colOff>1438275</xdr:colOff>
          <xdr:row>30</xdr:row>
          <xdr:rowOff>19050</xdr:rowOff>
        </xdr:to>
        <xdr:sp macro="" textlink="">
          <xdr:nvSpPr>
            <xdr:cNvPr id="23687" name="Check Box 135" hidden="1">
              <a:extLst>
                <a:ext uri="{63B3BB69-23CF-44E3-9099-C40C66FF867C}">
                  <a14:compatExt spid="_x0000_s23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29</xdr:row>
          <xdr:rowOff>180975</xdr:rowOff>
        </xdr:from>
        <xdr:to>
          <xdr:col>6</xdr:col>
          <xdr:colOff>1438275</xdr:colOff>
          <xdr:row>31</xdr:row>
          <xdr:rowOff>19050</xdr:rowOff>
        </xdr:to>
        <xdr:sp macro="" textlink="">
          <xdr:nvSpPr>
            <xdr:cNvPr id="23688" name="Check Box 136" hidden="1">
              <a:extLst>
                <a:ext uri="{63B3BB69-23CF-44E3-9099-C40C66FF867C}">
                  <a14:compatExt spid="_x0000_s2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30</xdr:row>
          <xdr:rowOff>180975</xdr:rowOff>
        </xdr:from>
        <xdr:to>
          <xdr:col>6</xdr:col>
          <xdr:colOff>1438275</xdr:colOff>
          <xdr:row>32</xdr:row>
          <xdr:rowOff>19050</xdr:rowOff>
        </xdr:to>
        <xdr:sp macro="" textlink="">
          <xdr:nvSpPr>
            <xdr:cNvPr id="23689" name="Check Box 137" hidden="1">
              <a:extLst>
                <a:ext uri="{63B3BB69-23CF-44E3-9099-C40C66FF867C}">
                  <a14:compatExt spid="_x0000_s2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31</xdr:row>
          <xdr:rowOff>180975</xdr:rowOff>
        </xdr:from>
        <xdr:to>
          <xdr:col>6</xdr:col>
          <xdr:colOff>1438275</xdr:colOff>
          <xdr:row>33</xdr:row>
          <xdr:rowOff>19050</xdr:rowOff>
        </xdr:to>
        <xdr:sp macro="" textlink="">
          <xdr:nvSpPr>
            <xdr:cNvPr id="23690" name="Check Box 138" hidden="1">
              <a:extLst>
                <a:ext uri="{63B3BB69-23CF-44E3-9099-C40C66FF867C}">
                  <a14:compatExt spid="_x0000_s2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32</xdr:row>
          <xdr:rowOff>180975</xdr:rowOff>
        </xdr:from>
        <xdr:to>
          <xdr:col>6</xdr:col>
          <xdr:colOff>1438275</xdr:colOff>
          <xdr:row>34</xdr:row>
          <xdr:rowOff>19050</xdr:rowOff>
        </xdr:to>
        <xdr:sp macro="" textlink="">
          <xdr:nvSpPr>
            <xdr:cNvPr id="23691" name="Check Box 139" hidden="1">
              <a:extLst>
                <a:ext uri="{63B3BB69-23CF-44E3-9099-C40C66FF867C}">
                  <a14:compatExt spid="_x0000_s2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33</xdr:row>
          <xdr:rowOff>180975</xdr:rowOff>
        </xdr:from>
        <xdr:to>
          <xdr:col>6</xdr:col>
          <xdr:colOff>1438275</xdr:colOff>
          <xdr:row>35</xdr:row>
          <xdr:rowOff>19050</xdr:rowOff>
        </xdr:to>
        <xdr:sp macro="" textlink="">
          <xdr:nvSpPr>
            <xdr:cNvPr id="23692" name="Check Box 140" hidden="1">
              <a:extLst>
                <a:ext uri="{63B3BB69-23CF-44E3-9099-C40C66FF867C}">
                  <a14:compatExt spid="_x0000_s23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34</xdr:row>
          <xdr:rowOff>180975</xdr:rowOff>
        </xdr:from>
        <xdr:to>
          <xdr:col>6</xdr:col>
          <xdr:colOff>1438275</xdr:colOff>
          <xdr:row>38</xdr:row>
          <xdr:rowOff>19050</xdr:rowOff>
        </xdr:to>
        <xdr:sp macro="" textlink="">
          <xdr:nvSpPr>
            <xdr:cNvPr id="23693" name="Check Box 141" hidden="1">
              <a:extLst>
                <a:ext uri="{63B3BB69-23CF-44E3-9099-C40C66FF867C}">
                  <a14:compatExt spid="_x0000_s2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7</xdr:row>
          <xdr:rowOff>180975</xdr:rowOff>
        </xdr:from>
        <xdr:to>
          <xdr:col>6</xdr:col>
          <xdr:colOff>1438275</xdr:colOff>
          <xdr:row>9</xdr:row>
          <xdr:rowOff>19050</xdr:rowOff>
        </xdr:to>
        <xdr:sp macro="" textlink="">
          <xdr:nvSpPr>
            <xdr:cNvPr id="23695" name="Check Box 143" hidden="1">
              <a:extLst>
                <a:ext uri="{63B3BB69-23CF-44E3-9099-C40C66FF867C}">
                  <a14:compatExt spid="_x0000_s2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8</xdr:row>
          <xdr:rowOff>180975</xdr:rowOff>
        </xdr:from>
        <xdr:to>
          <xdr:col>6</xdr:col>
          <xdr:colOff>1438275</xdr:colOff>
          <xdr:row>10</xdr:row>
          <xdr:rowOff>19050</xdr:rowOff>
        </xdr:to>
        <xdr:sp macro="" textlink="">
          <xdr:nvSpPr>
            <xdr:cNvPr id="23696" name="Check Box 144" hidden="1">
              <a:extLst>
                <a:ext uri="{63B3BB69-23CF-44E3-9099-C40C66FF867C}">
                  <a14:compatExt spid="_x0000_s2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9</xdr:row>
          <xdr:rowOff>180975</xdr:rowOff>
        </xdr:from>
        <xdr:to>
          <xdr:col>6</xdr:col>
          <xdr:colOff>1438275</xdr:colOff>
          <xdr:row>11</xdr:row>
          <xdr:rowOff>19050</xdr:rowOff>
        </xdr:to>
        <xdr:sp macro="" textlink="">
          <xdr:nvSpPr>
            <xdr:cNvPr id="23697" name="Check Box 145" hidden="1">
              <a:extLst>
                <a:ext uri="{63B3BB69-23CF-44E3-9099-C40C66FF867C}">
                  <a14:compatExt spid="_x0000_s2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xdr:row>
          <xdr:rowOff>180975</xdr:rowOff>
        </xdr:from>
        <xdr:to>
          <xdr:col>6</xdr:col>
          <xdr:colOff>1438275</xdr:colOff>
          <xdr:row>12</xdr:row>
          <xdr:rowOff>19050</xdr:rowOff>
        </xdr:to>
        <xdr:sp macro="" textlink="">
          <xdr:nvSpPr>
            <xdr:cNvPr id="23698" name="Check Box 146" hidden="1">
              <a:extLst>
                <a:ext uri="{63B3BB69-23CF-44E3-9099-C40C66FF867C}">
                  <a14:compatExt spid="_x0000_s2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11</xdr:row>
          <xdr:rowOff>180975</xdr:rowOff>
        </xdr:from>
        <xdr:to>
          <xdr:col>6</xdr:col>
          <xdr:colOff>1438275</xdr:colOff>
          <xdr:row>13</xdr:row>
          <xdr:rowOff>19050</xdr:rowOff>
        </xdr:to>
        <xdr:sp macro="" textlink="">
          <xdr:nvSpPr>
            <xdr:cNvPr id="23699" name="Check Box 147" hidden="1">
              <a:extLst>
                <a:ext uri="{63B3BB69-23CF-44E3-9099-C40C66FF867C}">
                  <a14:compatExt spid="_x0000_s2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12</xdr:row>
          <xdr:rowOff>180975</xdr:rowOff>
        </xdr:from>
        <xdr:to>
          <xdr:col>6</xdr:col>
          <xdr:colOff>1438275</xdr:colOff>
          <xdr:row>14</xdr:row>
          <xdr:rowOff>19050</xdr:rowOff>
        </xdr:to>
        <xdr:sp macro="" textlink="">
          <xdr:nvSpPr>
            <xdr:cNvPr id="23700" name="Check Box 148" hidden="1">
              <a:extLst>
                <a:ext uri="{63B3BB69-23CF-44E3-9099-C40C66FF867C}">
                  <a14:compatExt spid="_x0000_s2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13</xdr:row>
          <xdr:rowOff>180975</xdr:rowOff>
        </xdr:from>
        <xdr:to>
          <xdr:col>6</xdr:col>
          <xdr:colOff>1438275</xdr:colOff>
          <xdr:row>15</xdr:row>
          <xdr:rowOff>19050</xdr:rowOff>
        </xdr:to>
        <xdr:sp macro="" textlink="">
          <xdr:nvSpPr>
            <xdr:cNvPr id="23701" name="Check Box 149" hidden="1">
              <a:extLst>
                <a:ext uri="{63B3BB69-23CF-44E3-9099-C40C66FF867C}">
                  <a14:compatExt spid="_x0000_s2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14</xdr:row>
          <xdr:rowOff>180975</xdr:rowOff>
        </xdr:from>
        <xdr:to>
          <xdr:col>6</xdr:col>
          <xdr:colOff>1438275</xdr:colOff>
          <xdr:row>16</xdr:row>
          <xdr:rowOff>19050</xdr:rowOff>
        </xdr:to>
        <xdr:sp macro="" textlink="">
          <xdr:nvSpPr>
            <xdr:cNvPr id="23702" name="Check Box 150" hidden="1">
              <a:extLst>
                <a:ext uri="{63B3BB69-23CF-44E3-9099-C40C66FF867C}">
                  <a14:compatExt spid="_x0000_s2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15</xdr:row>
          <xdr:rowOff>180975</xdr:rowOff>
        </xdr:from>
        <xdr:to>
          <xdr:col>6</xdr:col>
          <xdr:colOff>1438275</xdr:colOff>
          <xdr:row>17</xdr:row>
          <xdr:rowOff>19050</xdr:rowOff>
        </xdr:to>
        <xdr:sp macro="" textlink="">
          <xdr:nvSpPr>
            <xdr:cNvPr id="23703" name="Check Box 151" hidden="1">
              <a:extLst>
                <a:ext uri="{63B3BB69-23CF-44E3-9099-C40C66FF867C}">
                  <a14:compatExt spid="_x0000_s2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16</xdr:row>
          <xdr:rowOff>180975</xdr:rowOff>
        </xdr:from>
        <xdr:to>
          <xdr:col>6</xdr:col>
          <xdr:colOff>1438275</xdr:colOff>
          <xdr:row>18</xdr:row>
          <xdr:rowOff>19050</xdr:rowOff>
        </xdr:to>
        <xdr:sp macro="" textlink="">
          <xdr:nvSpPr>
            <xdr:cNvPr id="23704" name="Check Box 152" hidden="1">
              <a:extLst>
                <a:ext uri="{63B3BB69-23CF-44E3-9099-C40C66FF867C}">
                  <a14:compatExt spid="_x0000_s2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17</xdr:row>
          <xdr:rowOff>180975</xdr:rowOff>
        </xdr:from>
        <xdr:to>
          <xdr:col>6</xdr:col>
          <xdr:colOff>1438275</xdr:colOff>
          <xdr:row>19</xdr:row>
          <xdr:rowOff>19050</xdr:rowOff>
        </xdr:to>
        <xdr:sp macro="" textlink="">
          <xdr:nvSpPr>
            <xdr:cNvPr id="23705" name="Check Box 153" hidden="1">
              <a:extLst>
                <a:ext uri="{63B3BB69-23CF-44E3-9099-C40C66FF867C}">
                  <a14:compatExt spid="_x0000_s2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18</xdr:row>
          <xdr:rowOff>180975</xdr:rowOff>
        </xdr:from>
        <xdr:to>
          <xdr:col>6</xdr:col>
          <xdr:colOff>1438275</xdr:colOff>
          <xdr:row>20</xdr:row>
          <xdr:rowOff>19050</xdr:rowOff>
        </xdr:to>
        <xdr:sp macro="" textlink="">
          <xdr:nvSpPr>
            <xdr:cNvPr id="23706" name="Check Box 154" hidden="1">
              <a:extLst>
                <a:ext uri="{63B3BB69-23CF-44E3-9099-C40C66FF867C}">
                  <a14:compatExt spid="_x0000_s2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19</xdr:row>
          <xdr:rowOff>180975</xdr:rowOff>
        </xdr:from>
        <xdr:to>
          <xdr:col>6</xdr:col>
          <xdr:colOff>1438275</xdr:colOff>
          <xdr:row>21</xdr:row>
          <xdr:rowOff>19050</xdr:rowOff>
        </xdr:to>
        <xdr:sp macro="" textlink="">
          <xdr:nvSpPr>
            <xdr:cNvPr id="23707" name="Check Box 155" hidden="1">
              <a:extLst>
                <a:ext uri="{63B3BB69-23CF-44E3-9099-C40C66FF867C}">
                  <a14:compatExt spid="_x0000_s2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20</xdr:row>
          <xdr:rowOff>180975</xdr:rowOff>
        </xdr:from>
        <xdr:to>
          <xdr:col>6</xdr:col>
          <xdr:colOff>1438275</xdr:colOff>
          <xdr:row>22</xdr:row>
          <xdr:rowOff>19050</xdr:rowOff>
        </xdr:to>
        <xdr:sp macro="" textlink="">
          <xdr:nvSpPr>
            <xdr:cNvPr id="23708" name="Check Box 156" hidden="1">
              <a:extLst>
                <a:ext uri="{63B3BB69-23CF-44E3-9099-C40C66FF867C}">
                  <a14:compatExt spid="_x0000_s2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21</xdr:row>
          <xdr:rowOff>180975</xdr:rowOff>
        </xdr:from>
        <xdr:to>
          <xdr:col>6</xdr:col>
          <xdr:colOff>1438275</xdr:colOff>
          <xdr:row>23</xdr:row>
          <xdr:rowOff>19050</xdr:rowOff>
        </xdr:to>
        <xdr:sp macro="" textlink="">
          <xdr:nvSpPr>
            <xdr:cNvPr id="23709" name="Check Box 157" hidden="1">
              <a:extLst>
                <a:ext uri="{63B3BB69-23CF-44E3-9099-C40C66FF867C}">
                  <a14:compatExt spid="_x0000_s2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22</xdr:row>
          <xdr:rowOff>180975</xdr:rowOff>
        </xdr:from>
        <xdr:to>
          <xdr:col>6</xdr:col>
          <xdr:colOff>1438275</xdr:colOff>
          <xdr:row>24</xdr:row>
          <xdr:rowOff>19050</xdr:rowOff>
        </xdr:to>
        <xdr:sp macro="" textlink="">
          <xdr:nvSpPr>
            <xdr:cNvPr id="23710" name="Check Box 158" hidden="1">
              <a:extLst>
                <a:ext uri="{63B3BB69-23CF-44E3-9099-C40C66FF867C}">
                  <a14:compatExt spid="_x0000_s2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23</xdr:row>
          <xdr:rowOff>180975</xdr:rowOff>
        </xdr:from>
        <xdr:to>
          <xdr:col>6</xdr:col>
          <xdr:colOff>1438275</xdr:colOff>
          <xdr:row>25</xdr:row>
          <xdr:rowOff>19050</xdr:rowOff>
        </xdr:to>
        <xdr:sp macro="" textlink="">
          <xdr:nvSpPr>
            <xdr:cNvPr id="23711" name="Check Box 159" hidden="1">
              <a:extLst>
                <a:ext uri="{63B3BB69-23CF-44E3-9099-C40C66FF867C}">
                  <a14:compatExt spid="_x0000_s2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24</xdr:row>
          <xdr:rowOff>180975</xdr:rowOff>
        </xdr:from>
        <xdr:to>
          <xdr:col>6</xdr:col>
          <xdr:colOff>1438275</xdr:colOff>
          <xdr:row>26</xdr:row>
          <xdr:rowOff>19050</xdr:rowOff>
        </xdr:to>
        <xdr:sp macro="" textlink="">
          <xdr:nvSpPr>
            <xdr:cNvPr id="23712" name="Check Box 160" hidden="1">
              <a:extLst>
                <a:ext uri="{63B3BB69-23CF-44E3-9099-C40C66FF867C}">
                  <a14:compatExt spid="_x0000_s2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25</xdr:row>
          <xdr:rowOff>180975</xdr:rowOff>
        </xdr:from>
        <xdr:to>
          <xdr:col>6</xdr:col>
          <xdr:colOff>1438275</xdr:colOff>
          <xdr:row>27</xdr:row>
          <xdr:rowOff>19050</xdr:rowOff>
        </xdr:to>
        <xdr:sp macro="" textlink="">
          <xdr:nvSpPr>
            <xdr:cNvPr id="23713" name="Check Box 161" hidden="1">
              <a:extLst>
                <a:ext uri="{63B3BB69-23CF-44E3-9099-C40C66FF867C}">
                  <a14:compatExt spid="_x0000_s2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26</xdr:row>
          <xdr:rowOff>180975</xdr:rowOff>
        </xdr:from>
        <xdr:to>
          <xdr:col>6</xdr:col>
          <xdr:colOff>1438275</xdr:colOff>
          <xdr:row>28</xdr:row>
          <xdr:rowOff>19050</xdr:rowOff>
        </xdr:to>
        <xdr:sp macro="" textlink="">
          <xdr:nvSpPr>
            <xdr:cNvPr id="23714" name="Check Box 162" hidden="1">
              <a:extLst>
                <a:ext uri="{63B3BB69-23CF-44E3-9099-C40C66FF867C}">
                  <a14:compatExt spid="_x0000_s2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27</xdr:row>
          <xdr:rowOff>180975</xdr:rowOff>
        </xdr:from>
        <xdr:to>
          <xdr:col>6</xdr:col>
          <xdr:colOff>1438275</xdr:colOff>
          <xdr:row>29</xdr:row>
          <xdr:rowOff>19050</xdr:rowOff>
        </xdr:to>
        <xdr:sp macro="" textlink="">
          <xdr:nvSpPr>
            <xdr:cNvPr id="23715" name="Check Box 163" hidden="1">
              <a:extLst>
                <a:ext uri="{63B3BB69-23CF-44E3-9099-C40C66FF867C}">
                  <a14:compatExt spid="_x0000_s2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28</xdr:row>
          <xdr:rowOff>180975</xdr:rowOff>
        </xdr:from>
        <xdr:to>
          <xdr:col>6</xdr:col>
          <xdr:colOff>1438275</xdr:colOff>
          <xdr:row>30</xdr:row>
          <xdr:rowOff>19050</xdr:rowOff>
        </xdr:to>
        <xdr:sp macro="" textlink="">
          <xdr:nvSpPr>
            <xdr:cNvPr id="23716" name="Check Box 164" hidden="1">
              <a:extLst>
                <a:ext uri="{63B3BB69-23CF-44E3-9099-C40C66FF867C}">
                  <a14:compatExt spid="_x0000_s2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29</xdr:row>
          <xdr:rowOff>180975</xdr:rowOff>
        </xdr:from>
        <xdr:to>
          <xdr:col>6</xdr:col>
          <xdr:colOff>1438275</xdr:colOff>
          <xdr:row>31</xdr:row>
          <xdr:rowOff>19050</xdr:rowOff>
        </xdr:to>
        <xdr:sp macro="" textlink="">
          <xdr:nvSpPr>
            <xdr:cNvPr id="23717" name="Check Box 165" hidden="1">
              <a:extLst>
                <a:ext uri="{63B3BB69-23CF-44E3-9099-C40C66FF867C}">
                  <a14:compatExt spid="_x0000_s2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30</xdr:row>
          <xdr:rowOff>180975</xdr:rowOff>
        </xdr:from>
        <xdr:to>
          <xdr:col>6</xdr:col>
          <xdr:colOff>1438275</xdr:colOff>
          <xdr:row>32</xdr:row>
          <xdr:rowOff>19050</xdr:rowOff>
        </xdr:to>
        <xdr:sp macro="" textlink="">
          <xdr:nvSpPr>
            <xdr:cNvPr id="23718" name="Check Box 166" hidden="1">
              <a:extLst>
                <a:ext uri="{63B3BB69-23CF-44E3-9099-C40C66FF867C}">
                  <a14:compatExt spid="_x0000_s2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31</xdr:row>
          <xdr:rowOff>180975</xdr:rowOff>
        </xdr:from>
        <xdr:to>
          <xdr:col>6</xdr:col>
          <xdr:colOff>1438275</xdr:colOff>
          <xdr:row>33</xdr:row>
          <xdr:rowOff>19050</xdr:rowOff>
        </xdr:to>
        <xdr:sp macro="" textlink="">
          <xdr:nvSpPr>
            <xdr:cNvPr id="23719" name="Check Box 167" hidden="1">
              <a:extLst>
                <a:ext uri="{63B3BB69-23CF-44E3-9099-C40C66FF867C}">
                  <a14:compatExt spid="_x0000_s2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32</xdr:row>
          <xdr:rowOff>180975</xdr:rowOff>
        </xdr:from>
        <xdr:to>
          <xdr:col>6</xdr:col>
          <xdr:colOff>1438275</xdr:colOff>
          <xdr:row>34</xdr:row>
          <xdr:rowOff>19050</xdr:rowOff>
        </xdr:to>
        <xdr:sp macro="" textlink="">
          <xdr:nvSpPr>
            <xdr:cNvPr id="23720" name="Check Box 168" hidden="1">
              <a:extLst>
                <a:ext uri="{63B3BB69-23CF-44E3-9099-C40C66FF867C}">
                  <a14:compatExt spid="_x0000_s23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33</xdr:row>
          <xdr:rowOff>180975</xdr:rowOff>
        </xdr:from>
        <xdr:to>
          <xdr:col>6</xdr:col>
          <xdr:colOff>1438275</xdr:colOff>
          <xdr:row>35</xdr:row>
          <xdr:rowOff>19050</xdr:rowOff>
        </xdr:to>
        <xdr:sp macro="" textlink="">
          <xdr:nvSpPr>
            <xdr:cNvPr id="23721" name="Check Box 169" hidden="1">
              <a:extLst>
                <a:ext uri="{63B3BB69-23CF-44E3-9099-C40C66FF867C}">
                  <a14:compatExt spid="_x0000_s23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34</xdr:row>
          <xdr:rowOff>180975</xdr:rowOff>
        </xdr:from>
        <xdr:to>
          <xdr:col>6</xdr:col>
          <xdr:colOff>1438275</xdr:colOff>
          <xdr:row>38</xdr:row>
          <xdr:rowOff>19050</xdr:rowOff>
        </xdr:to>
        <xdr:sp macro="" textlink="">
          <xdr:nvSpPr>
            <xdr:cNvPr id="23722" name="Check Box 170" hidden="1">
              <a:extLst>
                <a:ext uri="{63B3BB69-23CF-44E3-9099-C40C66FF867C}">
                  <a14:compatExt spid="_x0000_s2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25.xml"/><Relationship Id="rId21" Type="http://schemas.openxmlformats.org/officeDocument/2006/relationships/ctrlProp" Target="../ctrlProps/ctrlProp29.xml"/><Relationship Id="rId42" Type="http://schemas.openxmlformats.org/officeDocument/2006/relationships/ctrlProp" Target="../ctrlProps/ctrlProp50.xml"/><Relationship Id="rId63" Type="http://schemas.openxmlformats.org/officeDocument/2006/relationships/ctrlProp" Target="../ctrlProps/ctrlProp71.xml"/><Relationship Id="rId84" Type="http://schemas.openxmlformats.org/officeDocument/2006/relationships/ctrlProp" Target="../ctrlProps/ctrlProp92.xml"/><Relationship Id="rId138" Type="http://schemas.openxmlformats.org/officeDocument/2006/relationships/ctrlProp" Target="../ctrlProps/ctrlProp146.xml"/><Relationship Id="rId159" Type="http://schemas.openxmlformats.org/officeDocument/2006/relationships/ctrlProp" Target="../ctrlProps/ctrlProp167.xml"/><Relationship Id="rId107" Type="http://schemas.openxmlformats.org/officeDocument/2006/relationships/ctrlProp" Target="../ctrlProps/ctrlProp115.xml"/><Relationship Id="rId11" Type="http://schemas.openxmlformats.org/officeDocument/2006/relationships/ctrlProp" Target="../ctrlProps/ctrlProp19.xml"/><Relationship Id="rId32" Type="http://schemas.openxmlformats.org/officeDocument/2006/relationships/ctrlProp" Target="../ctrlProps/ctrlProp40.xml"/><Relationship Id="rId53" Type="http://schemas.openxmlformats.org/officeDocument/2006/relationships/ctrlProp" Target="../ctrlProps/ctrlProp61.xml"/><Relationship Id="rId74" Type="http://schemas.openxmlformats.org/officeDocument/2006/relationships/ctrlProp" Target="../ctrlProps/ctrlProp82.xml"/><Relationship Id="rId128" Type="http://schemas.openxmlformats.org/officeDocument/2006/relationships/ctrlProp" Target="../ctrlProps/ctrlProp136.xml"/><Relationship Id="rId149" Type="http://schemas.openxmlformats.org/officeDocument/2006/relationships/ctrlProp" Target="../ctrlProps/ctrlProp157.xml"/><Relationship Id="rId5" Type="http://schemas.openxmlformats.org/officeDocument/2006/relationships/ctrlProp" Target="../ctrlProps/ctrlProp13.xml"/><Relationship Id="rId95" Type="http://schemas.openxmlformats.org/officeDocument/2006/relationships/ctrlProp" Target="../ctrlProps/ctrlProp103.xml"/><Relationship Id="rId160" Type="http://schemas.openxmlformats.org/officeDocument/2006/relationships/ctrlProp" Target="../ctrlProps/ctrlProp168.xml"/><Relationship Id="rId22" Type="http://schemas.openxmlformats.org/officeDocument/2006/relationships/ctrlProp" Target="../ctrlProps/ctrlProp30.xml"/><Relationship Id="rId43" Type="http://schemas.openxmlformats.org/officeDocument/2006/relationships/ctrlProp" Target="../ctrlProps/ctrlProp51.xml"/><Relationship Id="rId64" Type="http://schemas.openxmlformats.org/officeDocument/2006/relationships/ctrlProp" Target="../ctrlProps/ctrlProp72.xml"/><Relationship Id="rId118" Type="http://schemas.openxmlformats.org/officeDocument/2006/relationships/ctrlProp" Target="../ctrlProps/ctrlProp126.xml"/><Relationship Id="rId139" Type="http://schemas.openxmlformats.org/officeDocument/2006/relationships/ctrlProp" Target="../ctrlProps/ctrlProp147.xml"/><Relationship Id="rId85" Type="http://schemas.openxmlformats.org/officeDocument/2006/relationships/ctrlProp" Target="../ctrlProps/ctrlProp93.xml"/><Relationship Id="rId150" Type="http://schemas.openxmlformats.org/officeDocument/2006/relationships/ctrlProp" Target="../ctrlProps/ctrlProp158.xml"/><Relationship Id="rId12" Type="http://schemas.openxmlformats.org/officeDocument/2006/relationships/ctrlProp" Target="../ctrlProps/ctrlProp20.xml"/><Relationship Id="rId17" Type="http://schemas.openxmlformats.org/officeDocument/2006/relationships/ctrlProp" Target="../ctrlProps/ctrlProp25.xml"/><Relationship Id="rId33" Type="http://schemas.openxmlformats.org/officeDocument/2006/relationships/ctrlProp" Target="../ctrlProps/ctrlProp41.xml"/><Relationship Id="rId38" Type="http://schemas.openxmlformats.org/officeDocument/2006/relationships/ctrlProp" Target="../ctrlProps/ctrlProp46.xml"/><Relationship Id="rId59" Type="http://schemas.openxmlformats.org/officeDocument/2006/relationships/ctrlProp" Target="../ctrlProps/ctrlProp67.xml"/><Relationship Id="rId103" Type="http://schemas.openxmlformats.org/officeDocument/2006/relationships/ctrlProp" Target="../ctrlProps/ctrlProp111.xml"/><Relationship Id="rId108" Type="http://schemas.openxmlformats.org/officeDocument/2006/relationships/ctrlProp" Target="../ctrlProps/ctrlProp116.xml"/><Relationship Id="rId124" Type="http://schemas.openxmlformats.org/officeDocument/2006/relationships/ctrlProp" Target="../ctrlProps/ctrlProp132.xml"/><Relationship Id="rId129" Type="http://schemas.openxmlformats.org/officeDocument/2006/relationships/ctrlProp" Target="../ctrlProps/ctrlProp137.xml"/><Relationship Id="rId54" Type="http://schemas.openxmlformats.org/officeDocument/2006/relationships/ctrlProp" Target="../ctrlProps/ctrlProp62.xml"/><Relationship Id="rId70" Type="http://schemas.openxmlformats.org/officeDocument/2006/relationships/ctrlProp" Target="../ctrlProps/ctrlProp78.xml"/><Relationship Id="rId75" Type="http://schemas.openxmlformats.org/officeDocument/2006/relationships/ctrlProp" Target="../ctrlProps/ctrlProp83.xml"/><Relationship Id="rId91" Type="http://schemas.openxmlformats.org/officeDocument/2006/relationships/ctrlProp" Target="../ctrlProps/ctrlProp99.xml"/><Relationship Id="rId96" Type="http://schemas.openxmlformats.org/officeDocument/2006/relationships/ctrlProp" Target="../ctrlProps/ctrlProp104.xml"/><Relationship Id="rId140" Type="http://schemas.openxmlformats.org/officeDocument/2006/relationships/ctrlProp" Target="../ctrlProps/ctrlProp148.xml"/><Relationship Id="rId145" Type="http://schemas.openxmlformats.org/officeDocument/2006/relationships/ctrlProp" Target="../ctrlProps/ctrlProp153.xml"/><Relationship Id="rId161" Type="http://schemas.openxmlformats.org/officeDocument/2006/relationships/ctrlProp" Target="../ctrlProps/ctrlProp169.xml"/><Relationship Id="rId166" Type="http://schemas.openxmlformats.org/officeDocument/2006/relationships/ctrlProp" Target="../ctrlProps/ctrlProp174.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23" Type="http://schemas.openxmlformats.org/officeDocument/2006/relationships/ctrlProp" Target="../ctrlProps/ctrlProp31.xml"/><Relationship Id="rId28" Type="http://schemas.openxmlformats.org/officeDocument/2006/relationships/ctrlProp" Target="../ctrlProps/ctrlProp36.xml"/><Relationship Id="rId49" Type="http://schemas.openxmlformats.org/officeDocument/2006/relationships/ctrlProp" Target="../ctrlProps/ctrlProp57.xml"/><Relationship Id="rId114" Type="http://schemas.openxmlformats.org/officeDocument/2006/relationships/ctrlProp" Target="../ctrlProps/ctrlProp122.xml"/><Relationship Id="rId119" Type="http://schemas.openxmlformats.org/officeDocument/2006/relationships/ctrlProp" Target="../ctrlProps/ctrlProp127.xml"/><Relationship Id="rId44" Type="http://schemas.openxmlformats.org/officeDocument/2006/relationships/ctrlProp" Target="../ctrlProps/ctrlProp52.xml"/><Relationship Id="rId60" Type="http://schemas.openxmlformats.org/officeDocument/2006/relationships/ctrlProp" Target="../ctrlProps/ctrlProp68.xml"/><Relationship Id="rId65" Type="http://schemas.openxmlformats.org/officeDocument/2006/relationships/ctrlProp" Target="../ctrlProps/ctrlProp73.xml"/><Relationship Id="rId81" Type="http://schemas.openxmlformats.org/officeDocument/2006/relationships/ctrlProp" Target="../ctrlProps/ctrlProp89.xml"/><Relationship Id="rId86" Type="http://schemas.openxmlformats.org/officeDocument/2006/relationships/ctrlProp" Target="../ctrlProps/ctrlProp94.xml"/><Relationship Id="rId130" Type="http://schemas.openxmlformats.org/officeDocument/2006/relationships/ctrlProp" Target="../ctrlProps/ctrlProp138.xml"/><Relationship Id="rId135" Type="http://schemas.openxmlformats.org/officeDocument/2006/relationships/ctrlProp" Target="../ctrlProps/ctrlProp143.xml"/><Relationship Id="rId151" Type="http://schemas.openxmlformats.org/officeDocument/2006/relationships/ctrlProp" Target="../ctrlProps/ctrlProp159.xml"/><Relationship Id="rId156" Type="http://schemas.openxmlformats.org/officeDocument/2006/relationships/ctrlProp" Target="../ctrlProps/ctrlProp164.xml"/><Relationship Id="rId13" Type="http://schemas.openxmlformats.org/officeDocument/2006/relationships/ctrlProp" Target="../ctrlProps/ctrlProp21.xml"/><Relationship Id="rId18" Type="http://schemas.openxmlformats.org/officeDocument/2006/relationships/ctrlProp" Target="../ctrlProps/ctrlProp26.xml"/><Relationship Id="rId39" Type="http://schemas.openxmlformats.org/officeDocument/2006/relationships/ctrlProp" Target="../ctrlProps/ctrlProp47.xml"/><Relationship Id="rId109" Type="http://schemas.openxmlformats.org/officeDocument/2006/relationships/ctrlProp" Target="../ctrlProps/ctrlProp117.xml"/><Relationship Id="rId34" Type="http://schemas.openxmlformats.org/officeDocument/2006/relationships/ctrlProp" Target="../ctrlProps/ctrlProp42.xml"/><Relationship Id="rId50" Type="http://schemas.openxmlformats.org/officeDocument/2006/relationships/ctrlProp" Target="../ctrlProps/ctrlProp58.xml"/><Relationship Id="rId55" Type="http://schemas.openxmlformats.org/officeDocument/2006/relationships/ctrlProp" Target="../ctrlProps/ctrlProp63.xml"/><Relationship Id="rId76" Type="http://schemas.openxmlformats.org/officeDocument/2006/relationships/ctrlProp" Target="../ctrlProps/ctrlProp84.xml"/><Relationship Id="rId97" Type="http://schemas.openxmlformats.org/officeDocument/2006/relationships/ctrlProp" Target="../ctrlProps/ctrlProp105.xml"/><Relationship Id="rId104" Type="http://schemas.openxmlformats.org/officeDocument/2006/relationships/ctrlProp" Target="../ctrlProps/ctrlProp112.xml"/><Relationship Id="rId120" Type="http://schemas.openxmlformats.org/officeDocument/2006/relationships/ctrlProp" Target="../ctrlProps/ctrlProp128.xml"/><Relationship Id="rId125" Type="http://schemas.openxmlformats.org/officeDocument/2006/relationships/ctrlProp" Target="../ctrlProps/ctrlProp133.xml"/><Relationship Id="rId141" Type="http://schemas.openxmlformats.org/officeDocument/2006/relationships/ctrlProp" Target="../ctrlProps/ctrlProp149.xml"/><Relationship Id="rId146" Type="http://schemas.openxmlformats.org/officeDocument/2006/relationships/ctrlProp" Target="../ctrlProps/ctrlProp154.xml"/><Relationship Id="rId167" Type="http://schemas.openxmlformats.org/officeDocument/2006/relationships/ctrlProp" Target="../ctrlProps/ctrlProp175.xml"/><Relationship Id="rId7" Type="http://schemas.openxmlformats.org/officeDocument/2006/relationships/ctrlProp" Target="../ctrlProps/ctrlProp15.xml"/><Relationship Id="rId71" Type="http://schemas.openxmlformats.org/officeDocument/2006/relationships/ctrlProp" Target="../ctrlProps/ctrlProp79.xml"/><Relationship Id="rId92" Type="http://schemas.openxmlformats.org/officeDocument/2006/relationships/ctrlProp" Target="../ctrlProps/ctrlProp100.xml"/><Relationship Id="rId162" Type="http://schemas.openxmlformats.org/officeDocument/2006/relationships/ctrlProp" Target="../ctrlProps/ctrlProp170.xml"/><Relationship Id="rId2" Type="http://schemas.openxmlformats.org/officeDocument/2006/relationships/drawing" Target="../drawings/drawing3.xml"/><Relationship Id="rId29" Type="http://schemas.openxmlformats.org/officeDocument/2006/relationships/ctrlProp" Target="../ctrlProps/ctrlProp37.xml"/><Relationship Id="rId24" Type="http://schemas.openxmlformats.org/officeDocument/2006/relationships/ctrlProp" Target="../ctrlProps/ctrlProp32.xml"/><Relationship Id="rId40" Type="http://schemas.openxmlformats.org/officeDocument/2006/relationships/ctrlProp" Target="../ctrlProps/ctrlProp48.xml"/><Relationship Id="rId45" Type="http://schemas.openxmlformats.org/officeDocument/2006/relationships/ctrlProp" Target="../ctrlProps/ctrlProp53.xml"/><Relationship Id="rId66" Type="http://schemas.openxmlformats.org/officeDocument/2006/relationships/ctrlProp" Target="../ctrlProps/ctrlProp74.xml"/><Relationship Id="rId87" Type="http://schemas.openxmlformats.org/officeDocument/2006/relationships/ctrlProp" Target="../ctrlProps/ctrlProp95.xml"/><Relationship Id="rId110" Type="http://schemas.openxmlformats.org/officeDocument/2006/relationships/ctrlProp" Target="../ctrlProps/ctrlProp118.xml"/><Relationship Id="rId115" Type="http://schemas.openxmlformats.org/officeDocument/2006/relationships/ctrlProp" Target="../ctrlProps/ctrlProp123.xml"/><Relationship Id="rId131" Type="http://schemas.openxmlformats.org/officeDocument/2006/relationships/ctrlProp" Target="../ctrlProps/ctrlProp139.xml"/><Relationship Id="rId136" Type="http://schemas.openxmlformats.org/officeDocument/2006/relationships/ctrlProp" Target="../ctrlProps/ctrlProp144.xml"/><Relationship Id="rId157" Type="http://schemas.openxmlformats.org/officeDocument/2006/relationships/ctrlProp" Target="../ctrlProps/ctrlProp165.xml"/><Relationship Id="rId61" Type="http://schemas.openxmlformats.org/officeDocument/2006/relationships/ctrlProp" Target="../ctrlProps/ctrlProp69.xml"/><Relationship Id="rId82" Type="http://schemas.openxmlformats.org/officeDocument/2006/relationships/ctrlProp" Target="../ctrlProps/ctrlProp90.xml"/><Relationship Id="rId152" Type="http://schemas.openxmlformats.org/officeDocument/2006/relationships/ctrlProp" Target="../ctrlProps/ctrlProp160.xml"/><Relationship Id="rId19" Type="http://schemas.openxmlformats.org/officeDocument/2006/relationships/ctrlProp" Target="../ctrlProps/ctrlProp27.xml"/><Relationship Id="rId14" Type="http://schemas.openxmlformats.org/officeDocument/2006/relationships/ctrlProp" Target="../ctrlProps/ctrlProp22.xml"/><Relationship Id="rId30" Type="http://schemas.openxmlformats.org/officeDocument/2006/relationships/ctrlProp" Target="../ctrlProps/ctrlProp38.xml"/><Relationship Id="rId35" Type="http://schemas.openxmlformats.org/officeDocument/2006/relationships/ctrlProp" Target="../ctrlProps/ctrlProp43.xml"/><Relationship Id="rId56" Type="http://schemas.openxmlformats.org/officeDocument/2006/relationships/ctrlProp" Target="../ctrlProps/ctrlProp64.xml"/><Relationship Id="rId77" Type="http://schemas.openxmlformats.org/officeDocument/2006/relationships/ctrlProp" Target="../ctrlProps/ctrlProp85.xml"/><Relationship Id="rId100" Type="http://schemas.openxmlformats.org/officeDocument/2006/relationships/ctrlProp" Target="../ctrlProps/ctrlProp108.xml"/><Relationship Id="rId105" Type="http://schemas.openxmlformats.org/officeDocument/2006/relationships/ctrlProp" Target="../ctrlProps/ctrlProp113.xml"/><Relationship Id="rId126" Type="http://schemas.openxmlformats.org/officeDocument/2006/relationships/ctrlProp" Target="../ctrlProps/ctrlProp134.xml"/><Relationship Id="rId147" Type="http://schemas.openxmlformats.org/officeDocument/2006/relationships/ctrlProp" Target="../ctrlProps/ctrlProp155.xml"/><Relationship Id="rId168" Type="http://schemas.openxmlformats.org/officeDocument/2006/relationships/ctrlProp" Target="../ctrlProps/ctrlProp176.xml"/><Relationship Id="rId8" Type="http://schemas.openxmlformats.org/officeDocument/2006/relationships/ctrlProp" Target="../ctrlProps/ctrlProp16.xml"/><Relationship Id="rId51" Type="http://schemas.openxmlformats.org/officeDocument/2006/relationships/ctrlProp" Target="../ctrlProps/ctrlProp59.xml"/><Relationship Id="rId72" Type="http://schemas.openxmlformats.org/officeDocument/2006/relationships/ctrlProp" Target="../ctrlProps/ctrlProp80.xml"/><Relationship Id="rId93" Type="http://schemas.openxmlformats.org/officeDocument/2006/relationships/ctrlProp" Target="../ctrlProps/ctrlProp101.xml"/><Relationship Id="rId98" Type="http://schemas.openxmlformats.org/officeDocument/2006/relationships/ctrlProp" Target="../ctrlProps/ctrlProp106.xml"/><Relationship Id="rId121" Type="http://schemas.openxmlformats.org/officeDocument/2006/relationships/ctrlProp" Target="../ctrlProps/ctrlProp129.xml"/><Relationship Id="rId142" Type="http://schemas.openxmlformats.org/officeDocument/2006/relationships/ctrlProp" Target="../ctrlProps/ctrlProp150.xml"/><Relationship Id="rId163" Type="http://schemas.openxmlformats.org/officeDocument/2006/relationships/ctrlProp" Target="../ctrlProps/ctrlProp171.xml"/><Relationship Id="rId3" Type="http://schemas.openxmlformats.org/officeDocument/2006/relationships/vmlDrawing" Target="../drawings/vmlDrawing3.vml"/><Relationship Id="rId25" Type="http://schemas.openxmlformats.org/officeDocument/2006/relationships/ctrlProp" Target="../ctrlProps/ctrlProp33.xml"/><Relationship Id="rId46" Type="http://schemas.openxmlformats.org/officeDocument/2006/relationships/ctrlProp" Target="../ctrlProps/ctrlProp54.xml"/><Relationship Id="rId67" Type="http://schemas.openxmlformats.org/officeDocument/2006/relationships/ctrlProp" Target="../ctrlProps/ctrlProp75.xml"/><Relationship Id="rId116" Type="http://schemas.openxmlformats.org/officeDocument/2006/relationships/ctrlProp" Target="../ctrlProps/ctrlProp124.xml"/><Relationship Id="rId137" Type="http://schemas.openxmlformats.org/officeDocument/2006/relationships/ctrlProp" Target="../ctrlProps/ctrlProp145.xml"/><Relationship Id="rId158" Type="http://schemas.openxmlformats.org/officeDocument/2006/relationships/ctrlProp" Target="../ctrlProps/ctrlProp166.xml"/><Relationship Id="rId20" Type="http://schemas.openxmlformats.org/officeDocument/2006/relationships/ctrlProp" Target="../ctrlProps/ctrlProp28.xml"/><Relationship Id="rId41" Type="http://schemas.openxmlformats.org/officeDocument/2006/relationships/ctrlProp" Target="../ctrlProps/ctrlProp49.xml"/><Relationship Id="rId62" Type="http://schemas.openxmlformats.org/officeDocument/2006/relationships/ctrlProp" Target="../ctrlProps/ctrlProp70.xml"/><Relationship Id="rId83" Type="http://schemas.openxmlformats.org/officeDocument/2006/relationships/ctrlProp" Target="../ctrlProps/ctrlProp91.xml"/><Relationship Id="rId88" Type="http://schemas.openxmlformats.org/officeDocument/2006/relationships/ctrlProp" Target="../ctrlProps/ctrlProp96.xml"/><Relationship Id="rId111" Type="http://schemas.openxmlformats.org/officeDocument/2006/relationships/ctrlProp" Target="../ctrlProps/ctrlProp119.xml"/><Relationship Id="rId132" Type="http://schemas.openxmlformats.org/officeDocument/2006/relationships/ctrlProp" Target="../ctrlProps/ctrlProp140.xml"/><Relationship Id="rId153" Type="http://schemas.openxmlformats.org/officeDocument/2006/relationships/ctrlProp" Target="../ctrlProps/ctrlProp161.xml"/><Relationship Id="rId15" Type="http://schemas.openxmlformats.org/officeDocument/2006/relationships/ctrlProp" Target="../ctrlProps/ctrlProp23.xml"/><Relationship Id="rId36" Type="http://schemas.openxmlformats.org/officeDocument/2006/relationships/ctrlProp" Target="../ctrlProps/ctrlProp44.xml"/><Relationship Id="rId57" Type="http://schemas.openxmlformats.org/officeDocument/2006/relationships/ctrlProp" Target="../ctrlProps/ctrlProp65.xml"/><Relationship Id="rId106" Type="http://schemas.openxmlformats.org/officeDocument/2006/relationships/ctrlProp" Target="../ctrlProps/ctrlProp114.xml"/><Relationship Id="rId127" Type="http://schemas.openxmlformats.org/officeDocument/2006/relationships/ctrlProp" Target="../ctrlProps/ctrlProp135.xml"/><Relationship Id="rId10" Type="http://schemas.openxmlformats.org/officeDocument/2006/relationships/ctrlProp" Target="../ctrlProps/ctrlProp18.xml"/><Relationship Id="rId31" Type="http://schemas.openxmlformats.org/officeDocument/2006/relationships/ctrlProp" Target="../ctrlProps/ctrlProp39.xml"/><Relationship Id="rId52" Type="http://schemas.openxmlformats.org/officeDocument/2006/relationships/ctrlProp" Target="../ctrlProps/ctrlProp60.xml"/><Relationship Id="rId73" Type="http://schemas.openxmlformats.org/officeDocument/2006/relationships/ctrlProp" Target="../ctrlProps/ctrlProp81.xml"/><Relationship Id="rId78" Type="http://schemas.openxmlformats.org/officeDocument/2006/relationships/ctrlProp" Target="../ctrlProps/ctrlProp86.xml"/><Relationship Id="rId94" Type="http://schemas.openxmlformats.org/officeDocument/2006/relationships/ctrlProp" Target="../ctrlProps/ctrlProp102.xml"/><Relationship Id="rId99" Type="http://schemas.openxmlformats.org/officeDocument/2006/relationships/ctrlProp" Target="../ctrlProps/ctrlProp107.xml"/><Relationship Id="rId101" Type="http://schemas.openxmlformats.org/officeDocument/2006/relationships/ctrlProp" Target="../ctrlProps/ctrlProp109.xml"/><Relationship Id="rId122" Type="http://schemas.openxmlformats.org/officeDocument/2006/relationships/ctrlProp" Target="../ctrlProps/ctrlProp130.xml"/><Relationship Id="rId143" Type="http://schemas.openxmlformats.org/officeDocument/2006/relationships/ctrlProp" Target="../ctrlProps/ctrlProp151.xml"/><Relationship Id="rId148" Type="http://schemas.openxmlformats.org/officeDocument/2006/relationships/ctrlProp" Target="../ctrlProps/ctrlProp156.xml"/><Relationship Id="rId164" Type="http://schemas.openxmlformats.org/officeDocument/2006/relationships/ctrlProp" Target="../ctrlProps/ctrlProp172.xml"/><Relationship Id="rId4" Type="http://schemas.openxmlformats.org/officeDocument/2006/relationships/ctrlProp" Target="../ctrlProps/ctrlProp12.xml"/><Relationship Id="rId9" Type="http://schemas.openxmlformats.org/officeDocument/2006/relationships/ctrlProp" Target="../ctrlProps/ctrlProp17.xml"/><Relationship Id="rId26" Type="http://schemas.openxmlformats.org/officeDocument/2006/relationships/ctrlProp" Target="../ctrlProps/ctrlProp34.xml"/><Relationship Id="rId47" Type="http://schemas.openxmlformats.org/officeDocument/2006/relationships/ctrlProp" Target="../ctrlProps/ctrlProp55.xml"/><Relationship Id="rId68" Type="http://schemas.openxmlformats.org/officeDocument/2006/relationships/ctrlProp" Target="../ctrlProps/ctrlProp76.xml"/><Relationship Id="rId89" Type="http://schemas.openxmlformats.org/officeDocument/2006/relationships/ctrlProp" Target="../ctrlProps/ctrlProp97.xml"/><Relationship Id="rId112" Type="http://schemas.openxmlformats.org/officeDocument/2006/relationships/ctrlProp" Target="../ctrlProps/ctrlProp120.xml"/><Relationship Id="rId133" Type="http://schemas.openxmlformats.org/officeDocument/2006/relationships/ctrlProp" Target="../ctrlProps/ctrlProp141.xml"/><Relationship Id="rId154" Type="http://schemas.openxmlformats.org/officeDocument/2006/relationships/ctrlProp" Target="../ctrlProps/ctrlProp162.xml"/><Relationship Id="rId16" Type="http://schemas.openxmlformats.org/officeDocument/2006/relationships/ctrlProp" Target="../ctrlProps/ctrlProp24.xml"/><Relationship Id="rId37" Type="http://schemas.openxmlformats.org/officeDocument/2006/relationships/ctrlProp" Target="../ctrlProps/ctrlProp45.xml"/><Relationship Id="rId58" Type="http://schemas.openxmlformats.org/officeDocument/2006/relationships/ctrlProp" Target="../ctrlProps/ctrlProp66.xml"/><Relationship Id="rId79" Type="http://schemas.openxmlformats.org/officeDocument/2006/relationships/ctrlProp" Target="../ctrlProps/ctrlProp87.xml"/><Relationship Id="rId102" Type="http://schemas.openxmlformats.org/officeDocument/2006/relationships/ctrlProp" Target="../ctrlProps/ctrlProp110.xml"/><Relationship Id="rId123" Type="http://schemas.openxmlformats.org/officeDocument/2006/relationships/ctrlProp" Target="../ctrlProps/ctrlProp131.xml"/><Relationship Id="rId144" Type="http://schemas.openxmlformats.org/officeDocument/2006/relationships/ctrlProp" Target="../ctrlProps/ctrlProp152.xml"/><Relationship Id="rId90" Type="http://schemas.openxmlformats.org/officeDocument/2006/relationships/ctrlProp" Target="../ctrlProps/ctrlProp98.xml"/><Relationship Id="rId165" Type="http://schemas.openxmlformats.org/officeDocument/2006/relationships/ctrlProp" Target="../ctrlProps/ctrlProp173.xml"/><Relationship Id="rId27" Type="http://schemas.openxmlformats.org/officeDocument/2006/relationships/ctrlProp" Target="../ctrlProps/ctrlProp35.xml"/><Relationship Id="rId48" Type="http://schemas.openxmlformats.org/officeDocument/2006/relationships/ctrlProp" Target="../ctrlProps/ctrlProp56.xml"/><Relationship Id="rId69" Type="http://schemas.openxmlformats.org/officeDocument/2006/relationships/ctrlProp" Target="../ctrlProps/ctrlProp77.xml"/><Relationship Id="rId113" Type="http://schemas.openxmlformats.org/officeDocument/2006/relationships/ctrlProp" Target="../ctrlProps/ctrlProp121.xml"/><Relationship Id="rId134" Type="http://schemas.openxmlformats.org/officeDocument/2006/relationships/ctrlProp" Target="../ctrlProps/ctrlProp142.xml"/><Relationship Id="rId80" Type="http://schemas.openxmlformats.org/officeDocument/2006/relationships/ctrlProp" Target="../ctrlProps/ctrlProp88.xml"/><Relationship Id="rId155" Type="http://schemas.openxmlformats.org/officeDocument/2006/relationships/ctrlProp" Target="../ctrlProps/ctrlProp16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316"/>
  <sheetViews>
    <sheetView showZeros="0" topLeftCell="U281" zoomScaleNormal="100" workbookViewId="0">
      <selection activeCell="AD313" sqref="AD313"/>
    </sheetView>
  </sheetViews>
  <sheetFormatPr defaultRowHeight="15" x14ac:dyDescent="0.25"/>
  <cols>
    <col min="1" max="1" width="43.28515625" style="41" customWidth="1"/>
    <col min="2" max="2" width="61.5703125" style="40" customWidth="1"/>
    <col min="3" max="3" width="56.7109375" style="41" customWidth="1"/>
    <col min="4" max="4" width="42.5703125" style="42" customWidth="1"/>
    <col min="5" max="5" width="18.5703125" style="42" customWidth="1"/>
    <col min="6" max="6" width="13.28515625" style="42" customWidth="1"/>
    <col min="11" max="11" width="4.7109375" customWidth="1"/>
    <col min="12" max="12" width="15.5703125" customWidth="1"/>
    <col min="13" max="13" width="27.5703125" customWidth="1"/>
    <col min="14" max="14" width="23.7109375" style="38" customWidth="1"/>
    <col min="15" max="15" width="27.28515625" style="38" bestFit="1" customWidth="1"/>
    <col min="16" max="16" width="23.7109375" style="38" customWidth="1"/>
    <col min="17" max="17" width="20.28515625" style="38" bestFit="1" customWidth="1"/>
    <col min="18" max="18" width="26.28515625" style="38" customWidth="1"/>
    <col min="19" max="19" width="27" style="38" customWidth="1"/>
    <col min="20" max="21" width="14.28515625" style="38" customWidth="1"/>
    <col min="22" max="22" width="11.7109375" style="38" customWidth="1"/>
    <col min="23" max="23" width="15.28515625" style="38" customWidth="1"/>
    <col min="24" max="24" width="17.28515625" style="38" customWidth="1"/>
    <col min="25" max="26" width="9.28515625" style="38"/>
    <col min="27" max="27" width="15" style="38" customWidth="1"/>
    <col min="28" max="28" width="40.28515625" style="38" customWidth="1"/>
    <col min="29" max="29" width="16.28515625" style="108" customWidth="1"/>
    <col min="30" max="30" width="24.28515625" style="108" customWidth="1"/>
    <col min="31" max="31" width="25.42578125" style="108" customWidth="1"/>
    <col min="32" max="32" width="22.7109375" style="108" customWidth="1"/>
    <col min="33" max="33" width="29.42578125" style="108" customWidth="1"/>
    <col min="34" max="34" width="17.7109375" style="104" customWidth="1"/>
    <col min="35" max="35" width="14.7109375" style="104" customWidth="1"/>
    <col min="36" max="36" width="15" style="104" customWidth="1"/>
    <col min="37" max="37" width="13.42578125" style="108" customWidth="1"/>
    <col min="38" max="38" width="14" style="108" customWidth="1"/>
    <col min="39" max="39" width="14.28515625" style="108" customWidth="1"/>
    <col min="40" max="40" width="12.7109375" style="38" customWidth="1"/>
    <col min="41" max="41" width="17.28515625" style="38" customWidth="1"/>
    <col min="42" max="42" width="14.7109375" customWidth="1"/>
    <col min="43" max="43" width="17.5703125" customWidth="1"/>
    <col min="44" max="44" width="13.5703125" customWidth="1"/>
    <col min="45" max="45" width="13.42578125" customWidth="1"/>
    <col min="49" max="49" width="34.28515625" customWidth="1"/>
    <col min="50" max="50" width="24.7109375" customWidth="1"/>
    <col min="51" max="51" width="16" customWidth="1"/>
    <col min="52" max="52" width="19.5703125" customWidth="1"/>
    <col min="53" max="53" width="13.7109375" customWidth="1"/>
    <col min="54" max="54" width="18.28515625" customWidth="1"/>
    <col min="55" max="55" width="14.28515625" customWidth="1"/>
    <col min="56" max="56" width="8.7109375" customWidth="1"/>
    <col min="57" max="57" width="15.7109375" customWidth="1"/>
    <col min="58" max="58" width="18.28515625" customWidth="1"/>
    <col min="61" max="61" width="17.28515625" customWidth="1"/>
    <col min="64" max="64" width="15.7109375" customWidth="1"/>
    <col min="66" max="66" width="12.5703125" customWidth="1"/>
    <col min="67" max="67" width="14.7109375" customWidth="1"/>
    <col min="68" max="69" width="15.28515625" customWidth="1"/>
    <col min="73" max="73" width="13.7109375" customWidth="1"/>
    <col min="74" max="74" width="11.7109375" customWidth="1"/>
    <col min="78" max="78" width="10.7109375" customWidth="1"/>
  </cols>
  <sheetData>
    <row r="1" spans="1:39" x14ac:dyDescent="0.25">
      <c r="A1" s="39" t="s">
        <v>298</v>
      </c>
    </row>
    <row r="2" spans="1:39" x14ac:dyDescent="0.25">
      <c r="A2" s="102" t="s">
        <v>295</v>
      </c>
      <c r="B2" s="44" t="s">
        <v>296</v>
      </c>
    </row>
    <row r="3" spans="1:39" x14ac:dyDescent="0.25">
      <c r="A3" s="102" t="s">
        <v>297</v>
      </c>
      <c r="B3" s="44" t="str">
        <f>IF('Submission Details'!C4=1,"Final Terms","Update")</f>
        <v>Final Terms</v>
      </c>
    </row>
    <row r="5" spans="1:39" x14ac:dyDescent="0.25">
      <c r="A5" s="45" t="s">
        <v>299</v>
      </c>
      <c r="B5" s="45" t="s">
        <v>300</v>
      </c>
      <c r="C5" s="39" t="s">
        <v>301</v>
      </c>
      <c r="D5" s="46" t="s">
        <v>302</v>
      </c>
      <c r="E5" s="42" t="s">
        <v>598</v>
      </c>
    </row>
    <row r="6" spans="1:39" s="38" customFormat="1" ht="45" customHeight="1" x14ac:dyDescent="0.25">
      <c r="A6" s="102" t="s">
        <v>93</v>
      </c>
      <c r="B6" s="48" t="s">
        <v>601</v>
      </c>
      <c r="C6" s="49" t="s">
        <v>303</v>
      </c>
      <c r="D6" s="42"/>
      <c r="E6" s="42" t="s">
        <v>596</v>
      </c>
      <c r="F6" s="42"/>
      <c r="N6" s="50" t="s">
        <v>304</v>
      </c>
      <c r="O6" s="50"/>
      <c r="P6" s="50"/>
      <c r="Q6" s="50"/>
      <c r="AC6" s="108"/>
      <c r="AD6" s="108"/>
      <c r="AE6" s="108"/>
      <c r="AF6" s="108"/>
      <c r="AG6" s="108"/>
      <c r="AH6" s="104"/>
      <c r="AI6" s="104"/>
      <c r="AJ6" s="104"/>
      <c r="AK6" s="108"/>
      <c r="AL6" s="108"/>
      <c r="AM6" s="108"/>
    </row>
    <row r="7" spans="1:39" ht="38.25" customHeight="1" x14ac:dyDescent="0.25">
      <c r="A7" s="102" t="s">
        <v>41</v>
      </c>
      <c r="B7" s="48">
        <f>'Submission Details'!C12</f>
        <v>0</v>
      </c>
      <c r="C7" s="49" t="s">
        <v>305</v>
      </c>
      <c r="N7" s="51" t="s">
        <v>306</v>
      </c>
      <c r="O7" s="51">
        <v>3</v>
      </c>
      <c r="P7" s="52"/>
      <c r="Q7" s="52"/>
    </row>
    <row r="8" spans="1:39" ht="30" x14ac:dyDescent="0.25">
      <c r="A8" s="102" t="s">
        <v>112</v>
      </c>
      <c r="B8" s="48">
        <f>'Submission Details'!C14</f>
        <v>0</v>
      </c>
      <c r="C8" s="47"/>
      <c r="D8" s="42" t="s">
        <v>307</v>
      </c>
      <c r="N8" s="53" t="s">
        <v>308</v>
      </c>
      <c r="O8" s="53" t="s">
        <v>309</v>
      </c>
      <c r="P8" s="53" t="s">
        <v>310</v>
      </c>
      <c r="Q8" s="53" t="s">
        <v>311</v>
      </c>
      <c r="R8" s="53" t="s">
        <v>590</v>
      </c>
    </row>
    <row r="9" spans="1:39" ht="20.25" customHeight="1" x14ac:dyDescent="0.25">
      <c r="A9" s="102" t="s">
        <v>42</v>
      </c>
      <c r="B9" s="55">
        <f>'Submission Details'!C18</f>
        <v>0</v>
      </c>
      <c r="C9" s="54"/>
      <c r="D9" s="42" t="s">
        <v>312</v>
      </c>
      <c r="E9" s="42" t="s">
        <v>595</v>
      </c>
      <c r="N9" s="56">
        <f>'Submission Details'!C33</f>
        <v>0</v>
      </c>
      <c r="O9" s="56">
        <f>'Submission Details'!C33</f>
        <v>0</v>
      </c>
      <c r="P9" s="56">
        <f>'Submission Details'!C34</f>
        <v>0</v>
      </c>
      <c r="Q9" s="56" t="str">
        <f>IF(O9&lt;&gt;0,"Issuer","")</f>
        <v/>
      </c>
      <c r="R9" s="56">
        <f>IF(O9&lt;&gt;0,'Submission Details'!C35,0)</f>
        <v>0</v>
      </c>
    </row>
    <row r="10" spans="1:39" ht="48" customHeight="1" x14ac:dyDescent="0.25">
      <c r="A10" s="102" t="s">
        <v>43</v>
      </c>
      <c r="B10" s="55">
        <f>'Submission Details'!C19</f>
        <v>0</v>
      </c>
      <c r="C10" s="54"/>
      <c r="D10" s="42" t="s">
        <v>313</v>
      </c>
      <c r="E10" s="42" t="s">
        <v>594</v>
      </c>
      <c r="N10" s="56">
        <f>'Submission Details'!C37</f>
        <v>0</v>
      </c>
      <c r="O10" s="56">
        <f>'Submission Details'!C37</f>
        <v>0</v>
      </c>
      <c r="P10" s="56">
        <f>'Submission Details'!C38</f>
        <v>0</v>
      </c>
      <c r="Q10" s="56" t="str">
        <f>IF(O10&lt;&gt;0,"Offeror","")</f>
        <v/>
      </c>
      <c r="R10" s="56">
        <f>IF(O10&lt;&gt;0,'Submission Details'!C39,0)</f>
        <v>0</v>
      </c>
    </row>
    <row r="11" spans="1:39" ht="30" x14ac:dyDescent="0.25">
      <c r="A11" s="102" t="s">
        <v>117</v>
      </c>
      <c r="B11" s="55">
        <f>'Submission Details'!C20</f>
        <v>0</v>
      </c>
      <c r="C11" s="54"/>
      <c r="D11" s="42" t="s">
        <v>314</v>
      </c>
      <c r="E11" s="42" t="s">
        <v>595</v>
      </c>
      <c r="N11" s="56">
        <f>IF('Submission Details'!D41=1,'Submission Details'!C43,0)</f>
        <v>0</v>
      </c>
      <c r="O11" s="56">
        <f>IF('Submission Details'!D41=1,'Submission Details'!C43,0)</f>
        <v>0</v>
      </c>
      <c r="P11" s="56">
        <f>IF('Submission Details'!D41=1,'Submission Details'!C44,0)</f>
        <v>0</v>
      </c>
      <c r="Q11" s="56" t="str">
        <f>IF(O11&lt;&gt;0,"Guarantor","")</f>
        <v/>
      </c>
      <c r="R11" s="56">
        <f>IF(O11&lt;&gt;0,'Submission Details'!C45,0)</f>
        <v>0</v>
      </c>
    </row>
    <row r="12" spans="1:39" ht="45" customHeight="1" x14ac:dyDescent="0.25">
      <c r="A12" s="103" t="s">
        <v>46</v>
      </c>
      <c r="B12" s="114">
        <f>'Submission Details'!D22</f>
        <v>1</v>
      </c>
      <c r="C12" s="103" t="s">
        <v>315</v>
      </c>
      <c r="E12" s="42" t="s">
        <v>597</v>
      </c>
      <c r="N12" s="56"/>
      <c r="O12" s="56"/>
      <c r="P12" s="56"/>
      <c r="Q12" s="56"/>
      <c r="R12" s="56"/>
    </row>
    <row r="13" spans="1:39" ht="15" customHeight="1" x14ac:dyDescent="0.25">
      <c r="A13" s="102" t="s">
        <v>50</v>
      </c>
      <c r="B13" s="55">
        <f>'Submission Details'!C13</f>
        <v>0</v>
      </c>
      <c r="C13" s="54" t="s">
        <v>316</v>
      </c>
      <c r="N13" s="56"/>
      <c r="O13" s="56"/>
      <c r="P13" s="56"/>
      <c r="Q13" s="56"/>
      <c r="R13" s="56"/>
    </row>
    <row r="14" spans="1:39" ht="30" x14ac:dyDescent="0.25">
      <c r="A14" s="102" t="s">
        <v>51</v>
      </c>
      <c r="B14" s="57">
        <f>'Submission Details'!C28</f>
        <v>0</v>
      </c>
      <c r="C14" s="58" t="s">
        <v>317</v>
      </c>
      <c r="N14" s="56"/>
      <c r="O14" s="56"/>
      <c r="P14" s="56"/>
      <c r="Q14" s="56"/>
      <c r="R14" s="56"/>
    </row>
    <row r="15" spans="1:39" ht="28.5" customHeight="1" x14ac:dyDescent="0.25">
      <c r="A15" s="102" t="str">
        <f>'Submission Details'!B13</f>
        <v>Related Prospectus I.D.</v>
      </c>
      <c r="B15" s="48">
        <f>'Submission Details'!C13</f>
        <v>0</v>
      </c>
      <c r="C15" s="47"/>
      <c r="D15" s="42" t="s">
        <v>318</v>
      </c>
      <c r="E15" s="42" t="s">
        <v>599</v>
      </c>
      <c r="N15" s="56"/>
      <c r="O15" s="56"/>
      <c r="P15" s="56"/>
      <c r="Q15" s="56"/>
      <c r="R15" s="56"/>
    </row>
    <row r="16" spans="1:39" ht="39" customHeight="1" x14ac:dyDescent="0.25">
      <c r="A16" s="102" t="s">
        <v>292</v>
      </c>
      <c r="B16" s="48">
        <f>'Submission Details'!C10</f>
        <v>0</v>
      </c>
      <c r="C16" s="47"/>
      <c r="D16" s="42" t="s">
        <v>318</v>
      </c>
      <c r="E16" s="42" t="s">
        <v>599</v>
      </c>
      <c r="N16" s="56"/>
      <c r="O16" s="56"/>
      <c r="P16" s="56"/>
      <c r="Q16" s="56"/>
      <c r="R16" s="56"/>
    </row>
    <row r="17" spans="1:4" x14ac:dyDescent="0.25">
      <c r="A17" s="102" t="s">
        <v>87</v>
      </c>
      <c r="B17" s="59">
        <f>'Submission Details'!C8</f>
        <v>0</v>
      </c>
      <c r="C17" s="47"/>
      <c r="D17" s="42" t="s">
        <v>318</v>
      </c>
    </row>
    <row r="18" spans="1:4" x14ac:dyDescent="0.25">
      <c r="A18" s="47"/>
      <c r="B18" s="48"/>
      <c r="C18" s="47"/>
      <c r="D18" s="42" t="s">
        <v>318</v>
      </c>
    </row>
    <row r="19" spans="1:4" x14ac:dyDescent="0.25">
      <c r="A19" s="47"/>
      <c r="B19" s="59"/>
      <c r="C19" s="60"/>
      <c r="D19" s="42" t="s">
        <v>318</v>
      </c>
    </row>
    <row r="20" spans="1:4" x14ac:dyDescent="0.25">
      <c r="A20" s="47"/>
      <c r="B20" s="59"/>
      <c r="C20" s="47"/>
      <c r="D20" s="42" t="s">
        <v>318</v>
      </c>
    </row>
    <row r="21" spans="1:4" ht="15" customHeight="1" x14ac:dyDescent="0.25">
      <c r="A21" s="47"/>
      <c r="B21" s="48"/>
      <c r="C21" s="47"/>
      <c r="D21" s="42" t="s">
        <v>319</v>
      </c>
    </row>
    <row r="22" spans="1:4" x14ac:dyDescent="0.25">
      <c r="A22" s="47"/>
      <c r="B22" s="48"/>
      <c r="C22" s="47"/>
      <c r="D22" s="42" t="s">
        <v>318</v>
      </c>
    </row>
    <row r="23" spans="1:4" x14ac:dyDescent="0.25">
      <c r="A23" s="47"/>
      <c r="B23" s="59"/>
      <c r="C23" s="60"/>
      <c r="D23" s="42" t="s">
        <v>318</v>
      </c>
    </row>
    <row r="24" spans="1:4" x14ac:dyDescent="0.25">
      <c r="A24" s="47"/>
      <c r="B24" s="59"/>
      <c r="C24" s="60"/>
      <c r="D24" s="42" t="s">
        <v>318</v>
      </c>
    </row>
    <row r="25" spans="1:4" x14ac:dyDescent="0.25">
      <c r="A25" s="103" t="s">
        <v>59</v>
      </c>
      <c r="B25" s="118">
        <f>'Submission Details'!F24</f>
        <v>0</v>
      </c>
      <c r="C25" s="115" t="s">
        <v>320</v>
      </c>
    </row>
    <row r="26" spans="1:4" x14ac:dyDescent="0.25">
      <c r="A26" s="102" t="s">
        <v>321</v>
      </c>
      <c r="B26" s="61" t="str">
        <f>IF(B12=3,"Yes","No")</f>
        <v>No</v>
      </c>
      <c r="C26" s="54" t="s">
        <v>322</v>
      </c>
    </row>
    <row r="27" spans="1:4" x14ac:dyDescent="0.25">
      <c r="A27" s="102" t="s">
        <v>323</v>
      </c>
      <c r="B27" s="61" t="str">
        <f>IF(B12=1,"Yes","No")</f>
        <v>Yes</v>
      </c>
      <c r="C27" s="54" t="s">
        <v>324</v>
      </c>
    </row>
    <row r="28" spans="1:4" x14ac:dyDescent="0.25">
      <c r="A28" s="102" t="s">
        <v>47</v>
      </c>
      <c r="B28" s="61" t="str">
        <f>IF(B12=2,"Yes","No")</f>
        <v>No</v>
      </c>
      <c r="C28" s="54" t="s">
        <v>325</v>
      </c>
    </row>
    <row r="39" spans="1:41" ht="28.5" customHeight="1" x14ac:dyDescent="0.25">
      <c r="A39" s="62" t="s">
        <v>66</v>
      </c>
      <c r="B39" s="63"/>
      <c r="C39" s="98" t="s">
        <v>301</v>
      </c>
      <c r="D39" s="99" t="s">
        <v>302</v>
      </c>
      <c r="M39" s="81"/>
      <c r="N39" s="82" t="s">
        <v>301</v>
      </c>
      <c r="O39" s="82"/>
      <c r="P39" s="82"/>
      <c r="Q39" s="82"/>
      <c r="R39" s="82"/>
      <c r="S39"/>
    </row>
    <row r="40" spans="1:41" s="67" customFormat="1" x14ac:dyDescent="0.25">
      <c r="A40" s="64" t="s">
        <v>82</v>
      </c>
      <c r="B40" s="65"/>
      <c r="C40" s="64"/>
      <c r="D40" s="100" t="s">
        <v>326</v>
      </c>
      <c r="E40" s="66"/>
      <c r="F40" s="66"/>
      <c r="M40" s="81"/>
      <c r="N40" s="83" t="s">
        <v>371</v>
      </c>
      <c r="O40" s="83" t="s">
        <v>371</v>
      </c>
      <c r="P40" s="83" t="s">
        <v>372</v>
      </c>
      <c r="Q40" s="83" t="s">
        <v>373</v>
      </c>
      <c r="R40" s="83" t="s">
        <v>374</v>
      </c>
      <c r="S40"/>
      <c r="T40" s="38"/>
      <c r="U40" s="38"/>
      <c r="V40" s="38"/>
      <c r="W40" s="38"/>
      <c r="X40" s="38"/>
      <c r="Y40" s="38"/>
      <c r="Z40" s="38"/>
      <c r="AA40" s="38"/>
      <c r="AB40" s="38"/>
      <c r="AC40" s="108"/>
      <c r="AD40" s="108"/>
      <c r="AE40" s="108"/>
      <c r="AF40" s="108"/>
      <c r="AG40" s="108"/>
      <c r="AH40" s="104"/>
      <c r="AI40" s="104"/>
      <c r="AJ40" s="104"/>
      <c r="AK40" s="108"/>
      <c r="AL40" s="108"/>
      <c r="AM40" s="108"/>
      <c r="AN40" s="38"/>
      <c r="AO40" s="38"/>
    </row>
    <row r="41" spans="1:41" ht="139.5" x14ac:dyDescent="0.25">
      <c r="A41" s="43" t="s">
        <v>202</v>
      </c>
      <c r="B41" s="63"/>
      <c r="C41" s="43"/>
      <c r="D41" s="101" t="s">
        <v>327</v>
      </c>
      <c r="M41" s="84" t="s">
        <v>375</v>
      </c>
      <c r="N41" s="85" t="s">
        <v>376</v>
      </c>
      <c r="O41" s="85" t="s">
        <v>250</v>
      </c>
      <c r="P41" s="85" t="s">
        <v>6</v>
      </c>
      <c r="Q41" s="85" t="s">
        <v>7</v>
      </c>
      <c r="R41" s="85" t="s">
        <v>8</v>
      </c>
      <c r="S41" s="85" t="s">
        <v>369</v>
      </c>
    </row>
    <row r="42" spans="1:41" ht="30" x14ac:dyDescent="0.25">
      <c r="A42" s="102" t="s">
        <v>203</v>
      </c>
      <c r="B42" s="63">
        <f>'Securities Details'!E6</f>
        <v>0</v>
      </c>
      <c r="C42" s="43" t="s">
        <v>328</v>
      </c>
      <c r="D42" s="43" t="s">
        <v>329</v>
      </c>
      <c r="M42" s="81"/>
      <c r="N42" t="s">
        <v>9</v>
      </c>
      <c r="O42" t="s">
        <v>251</v>
      </c>
      <c r="P42" t="str">
        <f>IF('Passporting Details'!I8=TRUE,"T","F")</f>
        <v>F</v>
      </c>
      <c r="Q42" t="str">
        <f>IF('Passporting Details'!J8=TRUE,"T","F")</f>
        <v>F</v>
      </c>
      <c r="R42" t="str">
        <f>IF('Passporting Details'!K8=TRUE,"T","F")</f>
        <v>F</v>
      </c>
      <c r="S42" s="87"/>
    </row>
    <row r="43" spans="1:41" x14ac:dyDescent="0.25">
      <c r="A43" s="43"/>
      <c r="B43" s="63"/>
      <c r="C43" s="43"/>
      <c r="D43" s="43"/>
      <c r="M43" s="81"/>
      <c r="N43" t="s">
        <v>10</v>
      </c>
      <c r="O43" t="s">
        <v>252</v>
      </c>
      <c r="P43" t="str">
        <f>IF('Passporting Details'!I9=TRUE,"T","F")</f>
        <v>F</v>
      </c>
      <c r="Q43" t="str">
        <f>IF('Passporting Details'!J9=TRUE,"T","F")</f>
        <v>F</v>
      </c>
      <c r="R43" t="str">
        <f>IF('Passporting Details'!K9=TRUE,"T","F")</f>
        <v>F</v>
      </c>
      <c r="S43" t="s">
        <v>377</v>
      </c>
    </row>
    <row r="44" spans="1:41" ht="30" customHeight="1" x14ac:dyDescent="0.25">
      <c r="A44" s="102" t="s">
        <v>205</v>
      </c>
      <c r="B44" s="63">
        <f>'Securities Details'!E7</f>
        <v>0</v>
      </c>
      <c r="C44" s="43" t="s">
        <v>330</v>
      </c>
      <c r="D44" s="43" t="s">
        <v>331</v>
      </c>
      <c r="M44" s="81"/>
      <c r="N44" t="s">
        <v>11</v>
      </c>
      <c r="O44" t="s">
        <v>253</v>
      </c>
      <c r="P44" t="str">
        <f>IF('Passporting Details'!I10=TRUE,"T","F")</f>
        <v>F</v>
      </c>
      <c r="Q44" t="str">
        <f>IF('Passporting Details'!J10=TRUE,"T","F")</f>
        <v>F</v>
      </c>
      <c r="R44" t="str">
        <f>IF('Passporting Details'!K10=TRUE,"T","F")</f>
        <v>F</v>
      </c>
      <c r="S44" t="s">
        <v>377</v>
      </c>
    </row>
    <row r="45" spans="1:41" x14ac:dyDescent="0.25">
      <c r="A45" s="43"/>
      <c r="B45" s="63"/>
      <c r="C45" s="43"/>
      <c r="D45" s="43"/>
      <c r="M45" s="81"/>
      <c r="N45" t="s">
        <v>12</v>
      </c>
      <c r="O45" t="s">
        <v>254</v>
      </c>
      <c r="P45" t="str">
        <f>IF('Passporting Details'!I11=TRUE,"T","F")</f>
        <v>F</v>
      </c>
      <c r="Q45" t="str">
        <f>IF('Passporting Details'!J11=TRUE,"T","F")</f>
        <v>F</v>
      </c>
      <c r="R45" t="str">
        <f>IF('Passporting Details'!K11=TRUE,"T","F")</f>
        <v>F</v>
      </c>
      <c r="S45" t="s">
        <v>377</v>
      </c>
    </row>
    <row r="46" spans="1:41" x14ac:dyDescent="0.25">
      <c r="A46" s="43"/>
      <c r="B46" s="63"/>
      <c r="C46" s="43"/>
      <c r="D46" s="43"/>
      <c r="M46" s="81"/>
      <c r="N46" t="s">
        <v>13</v>
      </c>
      <c r="O46" t="s">
        <v>255</v>
      </c>
      <c r="P46" t="str">
        <f>IF('Passporting Details'!I12=TRUE,"T","F")</f>
        <v>F</v>
      </c>
      <c r="Q46" t="str">
        <f>IF('Passporting Details'!J12=TRUE,"T","F")</f>
        <v>F</v>
      </c>
      <c r="R46" t="str">
        <f>IF('Passporting Details'!K12=TRUE,"T","F")</f>
        <v>F</v>
      </c>
      <c r="S46" t="s">
        <v>377</v>
      </c>
    </row>
    <row r="47" spans="1:41" x14ac:dyDescent="0.25">
      <c r="A47" s="102" t="s">
        <v>207</v>
      </c>
      <c r="B47" s="63">
        <f>'Securities Details'!E8</f>
        <v>0</v>
      </c>
      <c r="C47" s="43"/>
      <c r="D47" s="43" t="s">
        <v>332</v>
      </c>
      <c r="M47" s="81"/>
      <c r="N47" t="s">
        <v>14</v>
      </c>
      <c r="O47" t="s">
        <v>256</v>
      </c>
      <c r="P47" t="str">
        <f>IF('Passporting Details'!I13=TRUE,"T","F")</f>
        <v>F</v>
      </c>
      <c r="Q47" t="str">
        <f>IF('Passporting Details'!J13=TRUE,"T","F")</f>
        <v>F</v>
      </c>
      <c r="R47" t="str">
        <f>IF('Passporting Details'!K13=TRUE,"T","F")</f>
        <v>F</v>
      </c>
      <c r="S47" t="s">
        <v>377</v>
      </c>
    </row>
    <row r="48" spans="1:41" x14ac:dyDescent="0.25">
      <c r="A48" s="102" t="s">
        <v>209</v>
      </c>
      <c r="B48" s="63">
        <f>'Securities Details'!E9</f>
        <v>0</v>
      </c>
      <c r="C48" s="43"/>
      <c r="D48" s="43" t="s">
        <v>333</v>
      </c>
      <c r="M48" s="81"/>
      <c r="N48" t="s">
        <v>15</v>
      </c>
      <c r="O48" t="s">
        <v>257</v>
      </c>
      <c r="P48" t="str">
        <f>IF('Passporting Details'!I14=TRUE,"T","F")</f>
        <v>F</v>
      </c>
      <c r="Q48" t="str">
        <f>IF('Passporting Details'!J14=TRUE,"T","F")</f>
        <v>F</v>
      </c>
      <c r="R48" t="str">
        <f>IF('Passporting Details'!K14=TRUE,"T","F")</f>
        <v>F</v>
      </c>
      <c r="S48" t="s">
        <v>377</v>
      </c>
    </row>
    <row r="49" spans="1:19" ht="30" x14ac:dyDescent="0.25">
      <c r="A49" s="102" t="s">
        <v>334</v>
      </c>
      <c r="B49" s="63" t="str">
        <f>IF(B48="Other",'Securities Details'!G9,"")</f>
        <v/>
      </c>
      <c r="C49" s="43" t="s">
        <v>335</v>
      </c>
      <c r="D49" s="101" t="s">
        <v>336</v>
      </c>
      <c r="M49" s="81"/>
      <c r="N49" t="s">
        <v>16</v>
      </c>
      <c r="O49" t="s">
        <v>258</v>
      </c>
      <c r="P49" t="str">
        <f>IF('Passporting Details'!I15=TRUE,"T","F")</f>
        <v>F</v>
      </c>
      <c r="Q49" t="str">
        <f>IF('Passporting Details'!J15=TRUE,"T","F")</f>
        <v>F</v>
      </c>
      <c r="R49" t="str">
        <f>IF('Passporting Details'!K15=TRUE,"T","F")</f>
        <v>F</v>
      </c>
      <c r="S49" t="s">
        <v>377</v>
      </c>
    </row>
    <row r="50" spans="1:19" ht="16.5" customHeight="1" x14ac:dyDescent="0.25">
      <c r="A50" s="43" t="s">
        <v>589</v>
      </c>
      <c r="B50" s="63">
        <f>'Securities Details'!E13</f>
        <v>0</v>
      </c>
      <c r="C50" s="43"/>
      <c r="D50" s="101"/>
      <c r="M50" s="81"/>
      <c r="N50" t="s">
        <v>17</v>
      </c>
      <c r="O50" t="s">
        <v>259</v>
      </c>
      <c r="P50" t="str">
        <f>IF('Passporting Details'!I16=TRUE,"T","F")</f>
        <v>F</v>
      </c>
      <c r="Q50" t="str">
        <f>IF('Passporting Details'!J16=TRUE,"T","F")</f>
        <v>F</v>
      </c>
      <c r="R50" t="str">
        <f>IF('Passporting Details'!K16=TRUE,"T","F")</f>
        <v>F</v>
      </c>
      <c r="S50" t="s">
        <v>377</v>
      </c>
    </row>
    <row r="51" spans="1:19" x14ac:dyDescent="0.25">
      <c r="M51" s="81"/>
      <c r="N51" t="s">
        <v>18</v>
      </c>
      <c r="O51" t="s">
        <v>260</v>
      </c>
      <c r="P51" t="str">
        <f>IF('Passporting Details'!I17=TRUE,"T","F")</f>
        <v>F</v>
      </c>
      <c r="Q51" t="str">
        <f>IF('Passporting Details'!J17=TRUE,"T","F")</f>
        <v>F</v>
      </c>
      <c r="R51" t="str">
        <f>IF('Passporting Details'!K17=TRUE,"T","F")</f>
        <v>F</v>
      </c>
      <c r="S51" t="s">
        <v>377</v>
      </c>
    </row>
    <row r="52" spans="1:19" x14ac:dyDescent="0.25">
      <c r="M52" s="81"/>
      <c r="N52" t="s">
        <v>19</v>
      </c>
      <c r="O52" t="s">
        <v>261</v>
      </c>
      <c r="P52" t="str">
        <f>IF('Passporting Details'!I18=TRUE,"T","F")</f>
        <v>F</v>
      </c>
      <c r="Q52" t="str">
        <f>IF('Passporting Details'!J18=TRUE,"T","F")</f>
        <v>F</v>
      </c>
      <c r="R52" t="str">
        <f>IF('Passporting Details'!K18=TRUE,"T","F")</f>
        <v>F</v>
      </c>
      <c r="S52" t="s">
        <v>377</v>
      </c>
    </row>
    <row r="53" spans="1:19" x14ac:dyDescent="0.25">
      <c r="M53" s="81"/>
      <c r="N53" t="s">
        <v>20</v>
      </c>
      <c r="O53" t="s">
        <v>262</v>
      </c>
      <c r="P53" t="str">
        <f>IF('Passporting Details'!I19=TRUE,"T","F")</f>
        <v>F</v>
      </c>
      <c r="Q53" t="str">
        <f>IF('Passporting Details'!J19=TRUE,"T","F")</f>
        <v>F</v>
      </c>
      <c r="R53" t="str">
        <f>IF('Passporting Details'!K19=TRUE,"T","F")</f>
        <v>F</v>
      </c>
      <c r="S53" t="s">
        <v>377</v>
      </c>
    </row>
    <row r="54" spans="1:19" x14ac:dyDescent="0.25">
      <c r="M54" s="81"/>
      <c r="N54" t="s">
        <v>21</v>
      </c>
      <c r="O54" t="s">
        <v>263</v>
      </c>
      <c r="P54" t="str">
        <f>IF('Passporting Details'!I20=TRUE,"T","F")</f>
        <v>F</v>
      </c>
      <c r="Q54" t="str">
        <f>IF('Passporting Details'!J20=TRUE,"T","F")</f>
        <v>F</v>
      </c>
      <c r="R54" t="str">
        <f>IF('Passporting Details'!K20=TRUE,"T","F")</f>
        <v>F</v>
      </c>
      <c r="S54" t="s">
        <v>377</v>
      </c>
    </row>
    <row r="55" spans="1:19" x14ac:dyDescent="0.25">
      <c r="M55" s="81"/>
      <c r="N55" t="s">
        <v>22</v>
      </c>
      <c r="O55" t="s">
        <v>264</v>
      </c>
      <c r="P55" t="str">
        <f>IF('Passporting Details'!I21=TRUE,"T","F")</f>
        <v>F</v>
      </c>
      <c r="Q55" t="str">
        <f>IF('Passporting Details'!J21=TRUE,"T","F")</f>
        <v>F</v>
      </c>
      <c r="R55" t="str">
        <f>IF('Passporting Details'!K21=TRUE,"T","F")</f>
        <v>F</v>
      </c>
      <c r="S55" t="s">
        <v>377</v>
      </c>
    </row>
    <row r="56" spans="1:19" x14ac:dyDescent="0.25">
      <c r="M56" s="81"/>
      <c r="N56" t="s">
        <v>23</v>
      </c>
      <c r="O56" t="s">
        <v>265</v>
      </c>
      <c r="P56" t="str">
        <f>IF('Passporting Details'!I22=TRUE,"T","F")</f>
        <v>F</v>
      </c>
      <c r="Q56" t="str">
        <f>IF('Passporting Details'!J22=TRUE,"T","F")</f>
        <v>F</v>
      </c>
      <c r="R56" t="str">
        <f>IF('Passporting Details'!K22=TRUE,"T","F")</f>
        <v>F</v>
      </c>
      <c r="S56" t="s">
        <v>377</v>
      </c>
    </row>
    <row r="57" spans="1:19" x14ac:dyDescent="0.25">
      <c r="M57" s="81"/>
      <c r="N57" t="s">
        <v>24</v>
      </c>
      <c r="O57" t="s">
        <v>266</v>
      </c>
      <c r="P57" t="str">
        <f>IF('Passporting Details'!I23=TRUE,"T","F")</f>
        <v>F</v>
      </c>
      <c r="Q57" t="str">
        <f>IF('Passporting Details'!J23=TRUE,"T","F")</f>
        <v>F</v>
      </c>
      <c r="R57" t="str">
        <f>IF('Passporting Details'!K23=TRUE,"T","F")</f>
        <v>F</v>
      </c>
      <c r="S57" t="s">
        <v>377</v>
      </c>
    </row>
    <row r="58" spans="1:19" x14ac:dyDescent="0.25">
      <c r="M58" s="81"/>
      <c r="N58" t="s">
        <v>165</v>
      </c>
      <c r="O58" t="s">
        <v>267</v>
      </c>
      <c r="P58" t="str">
        <f>IF('Passporting Details'!I24=TRUE,"T","F")</f>
        <v>F</v>
      </c>
      <c r="Q58" t="str">
        <f>IF('Passporting Details'!J24=TRUE,"T","F")</f>
        <v>F</v>
      </c>
      <c r="R58" t="str">
        <f>IF('Passporting Details'!K24=TRUE,"T","F")</f>
        <v>F</v>
      </c>
      <c r="S58" t="s">
        <v>377</v>
      </c>
    </row>
    <row r="59" spans="1:19" x14ac:dyDescent="0.25">
      <c r="M59" s="81"/>
      <c r="N59" t="s">
        <v>26</v>
      </c>
      <c r="O59" t="s">
        <v>268</v>
      </c>
      <c r="P59" t="str">
        <f>IF('Passporting Details'!I25=TRUE,"T","F")</f>
        <v>F</v>
      </c>
      <c r="Q59" t="str">
        <f>IF('Passporting Details'!J25=TRUE,"T","F")</f>
        <v>F</v>
      </c>
      <c r="R59" t="str">
        <f>IF('Passporting Details'!K25=TRUE,"T","F")</f>
        <v>F</v>
      </c>
      <c r="S59" t="s">
        <v>377</v>
      </c>
    </row>
    <row r="60" spans="1:19" x14ac:dyDescent="0.25">
      <c r="M60" s="81"/>
      <c r="N60" t="s">
        <v>27</v>
      </c>
      <c r="O60" t="s">
        <v>269</v>
      </c>
      <c r="P60" t="str">
        <f>IF('Passporting Details'!I26=TRUE,"T","F")</f>
        <v>F</v>
      </c>
      <c r="Q60" t="str">
        <f>IF('Passporting Details'!J26=TRUE,"T","F")</f>
        <v>F</v>
      </c>
      <c r="R60" t="str">
        <f>IF('Passporting Details'!K26=TRUE,"T","F")</f>
        <v>F</v>
      </c>
      <c r="S60" t="s">
        <v>377</v>
      </c>
    </row>
    <row r="61" spans="1:19" x14ac:dyDescent="0.25">
      <c r="M61" s="81"/>
      <c r="N61" t="s">
        <v>28</v>
      </c>
      <c r="O61" t="s">
        <v>270</v>
      </c>
      <c r="P61" t="str">
        <f>IF('Passporting Details'!I27=TRUE,"T","F")</f>
        <v>F</v>
      </c>
      <c r="Q61" t="str">
        <f>IF('Passporting Details'!J27=TRUE,"T","F")</f>
        <v>F</v>
      </c>
      <c r="R61" t="str">
        <f>IF('Passporting Details'!K27=TRUE,"T","F")</f>
        <v>F</v>
      </c>
      <c r="S61" t="s">
        <v>377</v>
      </c>
    </row>
    <row r="62" spans="1:19" x14ac:dyDescent="0.25">
      <c r="M62" s="81"/>
      <c r="N62" t="s">
        <v>171</v>
      </c>
      <c r="O62" t="s">
        <v>271</v>
      </c>
      <c r="P62" t="str">
        <f>IF('Passporting Details'!I28=TRUE,"T","F")</f>
        <v>F</v>
      </c>
      <c r="Q62" t="str">
        <f>IF('Passporting Details'!J28=TRUE,"T","F")</f>
        <v>F</v>
      </c>
      <c r="R62" t="str">
        <f>IF('Passporting Details'!K28=TRUE,"T","F")</f>
        <v>F</v>
      </c>
      <c r="S62" t="s">
        <v>377</v>
      </c>
    </row>
    <row r="63" spans="1:19" x14ac:dyDescent="0.25">
      <c r="M63" s="81"/>
      <c r="N63" t="s">
        <v>30</v>
      </c>
      <c r="O63" t="s">
        <v>272</v>
      </c>
      <c r="P63" t="str">
        <f>IF('Passporting Details'!I29=TRUE,"T","F")</f>
        <v>F</v>
      </c>
      <c r="Q63" t="str">
        <f>IF('Passporting Details'!J29=TRUE,"T","F")</f>
        <v>F</v>
      </c>
      <c r="R63" t="str">
        <f>IF('Passporting Details'!K29=TRUE,"T","F")</f>
        <v>F</v>
      </c>
      <c r="S63" t="s">
        <v>377</v>
      </c>
    </row>
    <row r="64" spans="1:19" x14ac:dyDescent="0.25">
      <c r="M64" s="81"/>
      <c r="N64" t="s">
        <v>31</v>
      </c>
      <c r="O64" t="s">
        <v>273</v>
      </c>
      <c r="P64" t="str">
        <f>IF('Passporting Details'!I30=TRUE,"T","F")</f>
        <v>F</v>
      </c>
      <c r="Q64" t="str">
        <f>IF('Passporting Details'!J30=TRUE,"T","F")</f>
        <v>F</v>
      </c>
      <c r="R64" t="str">
        <f>IF('Passporting Details'!K30=TRUE,"T","F")</f>
        <v>F</v>
      </c>
      <c r="S64" t="s">
        <v>377</v>
      </c>
    </row>
    <row r="65" spans="13:20" x14ac:dyDescent="0.25">
      <c r="M65" s="81"/>
      <c r="N65" t="s">
        <v>32</v>
      </c>
      <c r="O65" t="s">
        <v>274</v>
      </c>
      <c r="P65" t="str">
        <f>IF('Passporting Details'!I31=TRUE,"T","F")</f>
        <v>F</v>
      </c>
      <c r="Q65" t="str">
        <f>IF('Passporting Details'!J31=TRUE,"T","F")</f>
        <v>F</v>
      </c>
      <c r="R65" t="str">
        <f>IF('Passporting Details'!K31=TRUE,"T","F")</f>
        <v>F</v>
      </c>
      <c r="S65" t="s">
        <v>377</v>
      </c>
    </row>
    <row r="66" spans="13:20" x14ac:dyDescent="0.25">
      <c r="M66" s="81"/>
      <c r="N66" t="s">
        <v>33</v>
      </c>
      <c r="O66" t="s">
        <v>275</v>
      </c>
      <c r="P66" t="str">
        <f>IF('Passporting Details'!I32=TRUE,"T","F")</f>
        <v>F</v>
      </c>
      <c r="Q66" t="str">
        <f>IF('Passporting Details'!J32=TRUE,"T","F")</f>
        <v>F</v>
      </c>
      <c r="R66" t="str">
        <f>IF('Passporting Details'!K32=TRUE,"T","F")</f>
        <v>F</v>
      </c>
      <c r="S66" t="s">
        <v>377</v>
      </c>
    </row>
    <row r="67" spans="13:20" x14ac:dyDescent="0.25">
      <c r="M67" s="81"/>
      <c r="N67" t="s">
        <v>34</v>
      </c>
      <c r="O67" t="s">
        <v>276</v>
      </c>
      <c r="P67" t="str">
        <f>IF('Passporting Details'!I33=TRUE,"T","F")</f>
        <v>F</v>
      </c>
      <c r="Q67" t="str">
        <f>IF('Passporting Details'!J33=TRUE,"T","F")</f>
        <v>F</v>
      </c>
      <c r="R67" t="str">
        <f>IF('Passporting Details'!K33=TRUE,"T","F")</f>
        <v>F</v>
      </c>
      <c r="S67" t="s">
        <v>377</v>
      </c>
    </row>
    <row r="68" spans="13:20" x14ac:dyDescent="0.25">
      <c r="M68" s="81"/>
      <c r="N68" t="s">
        <v>35</v>
      </c>
      <c r="O68" t="s">
        <v>277</v>
      </c>
      <c r="P68" t="str">
        <f>IF('Passporting Details'!I34=TRUE,"T","F")</f>
        <v>F</v>
      </c>
      <c r="Q68" t="str">
        <f>IF('Passporting Details'!J34=TRUE,"T","F")</f>
        <v>F</v>
      </c>
      <c r="R68" t="str">
        <f>IF('Passporting Details'!K34=TRUE,"T","F")</f>
        <v>F</v>
      </c>
      <c r="S68" t="s">
        <v>377</v>
      </c>
    </row>
    <row r="69" spans="13:20" x14ac:dyDescent="0.25">
      <c r="M69" s="81"/>
      <c r="N69" t="s">
        <v>36</v>
      </c>
      <c r="O69" t="s">
        <v>278</v>
      </c>
      <c r="P69" t="str">
        <f>IF('Passporting Details'!I35=TRUE,"T","F")</f>
        <v>F</v>
      </c>
      <c r="Q69" t="str">
        <f>IF('Passporting Details'!J35=TRUE,"T","F")</f>
        <v>F</v>
      </c>
      <c r="R69" t="str">
        <f>IF('Passporting Details'!K35=TRUE,"T","F")</f>
        <v>F</v>
      </c>
      <c r="S69" t="s">
        <v>377</v>
      </c>
    </row>
    <row r="70" spans="13:20" x14ac:dyDescent="0.25">
      <c r="M70" s="81"/>
      <c r="N70" t="s">
        <v>37</v>
      </c>
      <c r="O70" t="s">
        <v>279</v>
      </c>
      <c r="P70" t="str">
        <f>IF('Passporting Details'!I36=TRUE,"T","F")</f>
        <v>F</v>
      </c>
      <c r="Q70" t="str">
        <f>IF('Passporting Details'!J36=TRUE,"T","F")</f>
        <v>F</v>
      </c>
      <c r="R70" t="str">
        <f>IF('Passporting Details'!K36=TRUE,"T","F")</f>
        <v>F</v>
      </c>
      <c r="S70" t="s">
        <v>377</v>
      </c>
    </row>
    <row r="71" spans="13:20" x14ac:dyDescent="0.25">
      <c r="M71" s="81"/>
      <c r="N71"/>
      <c r="O71"/>
      <c r="P71"/>
      <c r="Q71"/>
      <c r="R71"/>
      <c r="S71" t="s">
        <v>377</v>
      </c>
    </row>
    <row r="72" spans="13:20" x14ac:dyDescent="0.25">
      <c r="N72"/>
      <c r="O72"/>
      <c r="P72"/>
      <c r="Q72"/>
      <c r="R72"/>
      <c r="S72" t="str">
        <f>IF(OR(P71="T",Q71="T"),'Passporting Details'!H38,"")</f>
        <v/>
      </c>
    </row>
    <row r="73" spans="13:20" x14ac:dyDescent="0.25">
      <c r="N73"/>
      <c r="O73"/>
      <c r="P73"/>
      <c r="Q73"/>
      <c r="R73"/>
      <c r="S73"/>
    </row>
    <row r="74" spans="13:20" x14ac:dyDescent="0.25">
      <c r="N74"/>
      <c r="O74"/>
      <c r="P74"/>
      <c r="Q74"/>
      <c r="R74"/>
      <c r="S74"/>
      <c r="T74"/>
    </row>
    <row r="75" spans="13:20" x14ac:dyDescent="0.25">
      <c r="N75"/>
      <c r="O75"/>
      <c r="P75"/>
      <c r="Q75"/>
      <c r="R75"/>
      <c r="S75"/>
      <c r="T75"/>
    </row>
    <row r="76" spans="13:20" x14ac:dyDescent="0.25">
      <c r="N76"/>
      <c r="O76"/>
      <c r="P76"/>
      <c r="Q76"/>
      <c r="R76"/>
      <c r="S76"/>
      <c r="T76"/>
    </row>
    <row r="77" spans="13:20" x14ac:dyDescent="0.25">
      <c r="N77"/>
      <c r="O77"/>
      <c r="P77"/>
      <c r="Q77"/>
      <c r="R77"/>
      <c r="S77"/>
      <c r="T77"/>
    </row>
    <row r="78" spans="13:20" x14ac:dyDescent="0.25">
      <c r="N78"/>
      <c r="O78"/>
      <c r="P78"/>
      <c r="Q78"/>
      <c r="R78"/>
      <c r="S78"/>
      <c r="T78"/>
    </row>
    <row r="79" spans="13:20" x14ac:dyDescent="0.25">
      <c r="N79"/>
      <c r="O79"/>
      <c r="P79"/>
      <c r="Q79"/>
      <c r="R79"/>
      <c r="S79"/>
      <c r="T79"/>
    </row>
    <row r="80" spans="13:20" x14ac:dyDescent="0.25">
      <c r="N80"/>
      <c r="O80"/>
      <c r="P80"/>
      <c r="Q80"/>
      <c r="R80"/>
      <c r="S80"/>
      <c r="T80"/>
    </row>
    <row r="81" spans="1:20" x14ac:dyDescent="0.25">
      <c r="N81"/>
      <c r="O81"/>
      <c r="P81"/>
      <c r="Q81"/>
      <c r="R81"/>
      <c r="S81"/>
      <c r="T81"/>
    </row>
    <row r="82" spans="1:20" x14ac:dyDescent="0.25">
      <c r="N82"/>
      <c r="O82"/>
      <c r="P82"/>
      <c r="Q82"/>
      <c r="R82"/>
      <c r="S82"/>
      <c r="T82"/>
    </row>
    <row r="83" spans="1:20" x14ac:dyDescent="0.25">
      <c r="N83"/>
      <c r="O83"/>
      <c r="P83"/>
      <c r="Q83"/>
      <c r="R83"/>
      <c r="S83"/>
      <c r="T83"/>
    </row>
    <row r="84" spans="1:20" x14ac:dyDescent="0.25">
      <c r="A84" s="69" t="s">
        <v>5</v>
      </c>
      <c r="B84" s="63"/>
      <c r="C84" s="39" t="s">
        <v>301</v>
      </c>
      <c r="D84" s="46"/>
      <c r="N84"/>
      <c r="O84"/>
      <c r="P84"/>
      <c r="Q84"/>
      <c r="R84"/>
      <c r="S84"/>
      <c r="T84"/>
    </row>
    <row r="85" spans="1:20" ht="92.25" customHeight="1" x14ac:dyDescent="0.25">
      <c r="A85" s="76" t="s">
        <v>346</v>
      </c>
      <c r="B85" s="86" t="str">
        <f>IF('Submission Details'!D22&lt;&gt;1,SUBSTITUTE(SUBSTITUTE(TRIM(SUBSTITUTE(D85,","," "))," ",","),"Czech,Republic","Czech Republic"),"")</f>
        <v/>
      </c>
      <c r="C85" s="77" t="str">
        <f>IF('Submission Details'!D22&lt;&gt;1,SUBSTITUTE(SUBSTITUTE(TRIM(SUBSTITUTE(E85,","," "))," ",","),"United,Kingdom","United Kingdom"),"")</f>
        <v/>
      </c>
      <c r="D85" s="42" t="b">
        <f>IF('Submission Details'!D22&lt;&gt;1,
CONCATENATE(
IF(OR(P42="T",Q42="T"),N42,","),",",
IF(OR(P43="T",Q43="T"),N43,","),",",
IF(OR(P44="T",Q44="T"),N44,","),",",
IF(OR(P45="T",Q45="T"),N45,","),",",
IF(OR(P46="T",Q46="T"),N46,","),",",
IF(OR(P47="T",Q47="T"),N47,","),",",
IF(OR(P48="T",Q48="T"),N48,","),",",
IF(OR(P49="T",Q49="T"),N49,","),",",
IF(OR(P50="T",Q50="T"),N50,","),",",
IF(OR(P51="T",Q51="T"),N51,","),",",
IF(OR(P52="T",Q52="T"),N52,","),",",
IF(OR(P53="T",Q53="T"),N53,","),",",
IF(OR(P54="T",Q54="T"),N54,","),",",
IF(OR(P55="T",Q55="T"),N55,","),",",
IF(OR(P56="T",Q56="T"),N56,","),",",
IF(OR(P57="T",Q57="T"),N57,","),",",
IF(OR(P58="T",Q58="T"),N58,","),",",
IF(OR(P59="T",Q59="T"),N59,","),",",
IF(OR(P60="T",Q60="T"),N60,","),",",
IF(OR(P61="T",Q61="T"),N61,","),",",
IF(OR(P62="T",Q62="T"),N62,","),",",
IF(OR(P63="T",Q63="T"),N63,","),",",
IF(OR(P64="T",Q64="T"),N64,","),",",
IF(OR(P65="T",Q65="T"),N65,","),",",
IF(OR(P66="T",Q66="T"),N66,","),",",
IF(OR(P67="T",Q67="T"),N67,","),",",
IF(OR(P68="T",Q68="T"),N68,",")))</f>
        <v>0</v>
      </c>
      <c r="E85" s="42" t="b">
        <f>IF('Submission Details'!D22&lt;&gt;1,
CONCATENATE(
IF(OR(P69="T",Q69="T"),N69,","),",",
IF(OR(P70="T",Q70="T"),N70,",")))</f>
        <v>0</v>
      </c>
      <c r="N85"/>
      <c r="O85"/>
      <c r="P85"/>
      <c r="Q85"/>
      <c r="R85"/>
      <c r="S85"/>
      <c r="T85"/>
    </row>
    <row r="86" spans="1:20" x14ac:dyDescent="0.25">
      <c r="A86" s="76" t="s">
        <v>6</v>
      </c>
      <c r="B86" s="119" t="str">
        <f>IF('Submission Details'!D22&lt;&gt;1,SUBSTITUTE(TRIM(SUBSTITUTE(D86,","," "))," ",","),"")</f>
        <v/>
      </c>
      <c r="C86" s="77" t="s">
        <v>347</v>
      </c>
      <c r="D86" s="42" t="b">
        <f>IF('Submission Details'!D22&lt;&gt;1,
CONCATENATE(
IF(OR(P42="T",Q42="T"),P42,","),",",
IF(OR(P43="T",Q43="T"),P43,","),",",
IF(OR(P44="T",Q44="T"),P44,","),",",
IF(OR(P45="T",Q45="T"),P45,","),",",
IF(OR(P46="T",Q46="T"),P46,","),",",
IF(OR(P47="T",Q47="T"),P47,","),",",
IF(OR(P48="T",Q48="T"),P48,","),",",
IF(OR(P49="T",Q49="T"),P49,","),",",
IF(OR(P50="T",Q50="T"),P50,","),",",
IF(OR(P51="T",Q51="T"),P51,","),",",
IF(OR(P52="T",Q52="T"),P52,","),",",
IF(OR(P53="T",Q53="T"),P53,","),",",
IF(OR(P54="T",Q54="T"),P54,","),",",
IF(OR(P55="T",Q55="T"),P55,","),",",
IF(OR(P56="T",Q56="T"),P56,","),",",
IF(OR(P57="T",Q57="T"),P57,","),",",
IF(OR(P58="T",Q58="T"),P58,","),",",
IF(OR(P59="T",Q59="T"),P59,","),",",
IF(OR(P60="T",Q60="T"),P60,","),",",
IF(OR(P61="T",Q61="T"),P61,","),",",
IF(OR(P62="T",Q62="T"),P62,","),",",
IF(OR(P63="T",Q63="T"),P63,","),",",
IF(OR(P64="T",Q64="T"),P64,","),",",
IF(OR(P65="T",Q65="T"),P65,","),",",
IF(OR(P66="T",Q66="T"),P66,","),",",
IF(OR(P67="T",Q67="T"),P67,","),",",
IF(OR(P68="T",Q68="T"),P68,","),",",
IF(OR(P69="T",Q69="T"),P69,","),",",
IF(OR(P70="T",Q70="T"),P70,",")))</f>
        <v>0</v>
      </c>
      <c r="N86"/>
      <c r="O86"/>
      <c r="P86"/>
      <c r="Q86"/>
      <c r="R86"/>
      <c r="S86"/>
      <c r="T86"/>
    </row>
    <row r="87" spans="1:20" x14ac:dyDescent="0.25">
      <c r="A87" s="76" t="s">
        <v>7</v>
      </c>
      <c r="B87" s="120" t="str">
        <f>IF('Submission Details'!D22&lt;&gt;1,SUBSTITUTE(TRIM(SUBSTITUTE(D87,","," "))," ",","),"")</f>
        <v/>
      </c>
      <c r="C87" s="77" t="s">
        <v>348</v>
      </c>
      <c r="D87" s="42" t="b">
        <f>IF('Submission Details'!D22&lt;&gt;1,
CONCATENATE(
IF(OR(P42="T",Q42="T"),Q42,","),",",
IF(OR(P43="T",Q43="T"),Q43,","),",",
IF(OR(P44="T",Q44="T"),Q44,","),",",
IF(OR(P45="T",Q45="T"),Q45,","),",",
IF(OR(P46="T",Q46="T"),Q46,","),",",
IF(OR(P47="T",Q47="T"),Q47,","),",",
IF(OR(P48="T",Q48="T"),Q48,","),",",
IF(OR(P49="T",Q49="T"),Q49,","),",",
IF(OR(P50="T",Q50="T"),Q50,","),",",
IF(OR(P51="T",Q51="T"),Q51,","),",",
IF(OR(P52="T",Q52="T"),Q52,","),",",
IF(OR(P53="T",Q53="T"),Q53,","),",",
IF(OR(P54="T",Q54="T"),Q54,","),",",
IF(OR(P55="T",Q55="T"),Q55,","),",",
IF(OR(P56="T",Q56="T"),Q56,","),",",
IF(OR(P57="T",Q57="T"),Q57,","),",",
IF(OR(P58="T",Q58="T"),Q58,","),",",
IF(OR(P59="T",Q59="T"),Q59,","),",",
IF(OR(P60="T",Q60="T"),Q60,","),",",
IF(OR(P61="T",Q61="T"),Q61,","),",",
IF(OR(P62="T",Q62="T"),Q62,","),",",
IF(OR(P63="T",Q63="T"),Q63,","),",",
IF(OR(P64="T",Q64="T"),Q64,","),",",
IF(OR(P65="T",Q65="T"),Q65,","),",",
IF(OR(P66="T",Q66="T"),Q66,","),",",
IF(OR(P67="T",Q67="T"),Q67,","),",",
IF(OR(P68="T",Q68="T"),Q68,","),",",
IF(OR(P69="T",Q69="T"),Q69,","),",",
IF(OR(P70="T",Q70="T"),Q70,",")))</f>
        <v>0</v>
      </c>
      <c r="N87"/>
      <c r="O87"/>
      <c r="P87"/>
      <c r="Q87"/>
      <c r="R87"/>
      <c r="S87"/>
      <c r="T87"/>
    </row>
    <row r="88" spans="1:20" x14ac:dyDescent="0.25">
      <c r="A88" s="76" t="s">
        <v>368</v>
      </c>
      <c r="B88" s="120" t="str">
        <f>IF('Submission Details'!D22&lt;&gt;1,SUBSTITUTE(TRIM(SUBSTITUTE(D88,","," "))," ",","),"")</f>
        <v/>
      </c>
      <c r="C88" s="77" t="s">
        <v>349</v>
      </c>
      <c r="D88" s="42" t="b">
        <f>IF('Submission Details'!D22&lt;&gt;1,
CONCATENATE(
IF(OR(P42="T",Q42="T"),R42,","),",",
IF(OR(P43="T",Q43="T"),R43,","),",",
IF(OR(P44="T",Q44="T"),R44,","),",",
IF(OR(P45="T",Q45="T"),R45,","),",",
IF(OR(P46="T",Q46="T"),R46,","),",",
IF(OR(P47="T",Q47="T"),R47,","),",",
IF(OR(P48="T",Q48="T"),R48,","),",",
IF(OR(P49="T",Q49="T"),R49,","),",",
IF(OR(P50="T",Q50="T"),R50,","),",",
IF(OR(P51="T",Q51="T"),R51,","),",",
IF(OR(P52="T",Q52="T"),R52,","),",",
IF(OR(P53="T",Q53="T"),R53,","),",",
IF(OR(P54="T",Q54="T"),R54,","),",",
IF(OR(P55="T",Q55="T"),R55,","),",",
IF(OR(P56="T",Q56="T"),R56,","),",",
IF(OR(P57="T",Q57="T"),R57,","),",",
IF(OR(P58="T",Q58="T"),R58,","),",",
IF(OR(P59="T",Q59="T"),R59,","),",",
IF(OR(P60="T",Q60="T"),R60,","),",",
IF(OR(P61="T",Q61="T"),R61,","),",",
IF(OR(P62="T",Q62="T"),R62,","),",",
IF(OR(P63="T",Q63="T"),R63,","),",",
IF(OR(P64="T",Q64="T"),R64,","),",",
IF(OR(P65="T",Q65="T"),R65,","),",",
IF(OR(P66="T",Q66="T"),R66,","),",",
IF(OR(P67="T",Q67="T"),R67,","),",",
IF(OR(P68="T",Q68="T"),R68,","),",",
IF(OR(P69="T",Q69="T"),R69,","),",",
IF(OR(P70="T",Q70="T"),R70,",")))</f>
        <v>0</v>
      </c>
      <c r="N88"/>
      <c r="O88"/>
      <c r="P88"/>
      <c r="Q88"/>
      <c r="R88"/>
      <c r="S88"/>
      <c r="T88"/>
    </row>
    <row r="89" spans="1:20" ht="15.75" thickBot="1" x14ac:dyDescent="0.3">
      <c r="A89" s="78" t="s">
        <v>369</v>
      </c>
      <c r="B89" s="79" t="str">
        <f>IF('Submission Details'!D22&lt;&gt;1,CONCATENATE(SUBSTITUTE(SUBSTITUTE(B88,"T",""),"F",""),S72),"")</f>
        <v/>
      </c>
      <c r="C89" s="80" t="s">
        <v>370</v>
      </c>
      <c r="N89"/>
      <c r="O89"/>
      <c r="P89"/>
      <c r="Q89"/>
      <c r="R89"/>
      <c r="S89"/>
      <c r="T89"/>
    </row>
    <row r="90" spans="1:20" x14ac:dyDescent="0.25">
      <c r="N90"/>
      <c r="O90"/>
      <c r="P90"/>
      <c r="Q90"/>
      <c r="R90"/>
      <c r="S90"/>
      <c r="T90"/>
    </row>
    <row r="91" spans="1:20" x14ac:dyDescent="0.25">
      <c r="N91"/>
      <c r="O91"/>
      <c r="P91"/>
      <c r="Q91"/>
      <c r="R91"/>
      <c r="S91"/>
      <c r="T91"/>
    </row>
    <row r="92" spans="1:20" x14ac:dyDescent="0.25">
      <c r="N92"/>
      <c r="O92"/>
      <c r="P92"/>
      <c r="Q92"/>
      <c r="R92"/>
      <c r="S92"/>
      <c r="T92"/>
    </row>
    <row r="93" spans="1:20" x14ac:dyDescent="0.25">
      <c r="N93"/>
      <c r="O93"/>
      <c r="P93"/>
      <c r="Q93"/>
      <c r="R93"/>
      <c r="S93"/>
      <c r="T93"/>
    </row>
    <row r="94" spans="1:20" x14ac:dyDescent="0.25">
      <c r="N94"/>
      <c r="O94"/>
      <c r="P94"/>
      <c r="Q94"/>
      <c r="R94"/>
      <c r="S94"/>
      <c r="T94"/>
    </row>
    <row r="95" spans="1:20" x14ac:dyDescent="0.25">
      <c r="N95"/>
      <c r="O95"/>
      <c r="P95"/>
      <c r="Q95"/>
      <c r="R95"/>
      <c r="S95"/>
      <c r="T95"/>
    </row>
    <row r="96" spans="1:20" x14ac:dyDescent="0.25">
      <c r="N96"/>
      <c r="O96"/>
      <c r="P96"/>
      <c r="Q96"/>
      <c r="R96"/>
      <c r="S96"/>
      <c r="T96"/>
    </row>
    <row r="97" spans="1:68" x14ac:dyDescent="0.25">
      <c r="N97"/>
      <c r="O97"/>
      <c r="P97"/>
      <c r="Q97"/>
      <c r="R97"/>
      <c r="S97"/>
      <c r="T97"/>
    </row>
    <row r="98" spans="1:68" x14ac:dyDescent="0.25">
      <c r="N98"/>
      <c r="O98"/>
      <c r="P98"/>
      <c r="Q98"/>
      <c r="R98"/>
      <c r="S98"/>
      <c r="T98"/>
    </row>
    <row r="99" spans="1:68" x14ac:dyDescent="0.25">
      <c r="N99"/>
      <c r="O99"/>
      <c r="P99"/>
      <c r="Q99"/>
      <c r="R99"/>
      <c r="S99"/>
      <c r="T99"/>
    </row>
    <row r="100" spans="1:68" x14ac:dyDescent="0.25">
      <c r="N100"/>
      <c r="O100"/>
      <c r="P100"/>
      <c r="Q100"/>
      <c r="R100"/>
      <c r="S100"/>
      <c r="T100"/>
    </row>
    <row r="101" spans="1:68" x14ac:dyDescent="0.25">
      <c r="N101"/>
      <c r="O101"/>
      <c r="P101"/>
      <c r="Q101"/>
      <c r="R101"/>
      <c r="S101"/>
      <c r="T101"/>
    </row>
    <row r="102" spans="1:68" x14ac:dyDescent="0.25">
      <c r="N102"/>
      <c r="O102"/>
      <c r="P102"/>
      <c r="Q102"/>
      <c r="R102"/>
      <c r="S102"/>
      <c r="T102"/>
    </row>
    <row r="103" spans="1:68" x14ac:dyDescent="0.25">
      <c r="N103"/>
      <c r="O103"/>
      <c r="P103"/>
      <c r="Q103"/>
      <c r="R103"/>
      <c r="S103"/>
      <c r="T103"/>
    </row>
    <row r="104" spans="1:68" x14ac:dyDescent="0.25">
      <c r="A104" s="72" t="s">
        <v>350</v>
      </c>
      <c r="B104" s="63"/>
      <c r="C104" s="39" t="s">
        <v>301</v>
      </c>
      <c r="D104" s="46" t="s">
        <v>302</v>
      </c>
      <c r="N104"/>
      <c r="O104"/>
      <c r="P104"/>
      <c r="Q104"/>
      <c r="R104"/>
      <c r="S104"/>
      <c r="T104"/>
    </row>
    <row r="105" spans="1:68" x14ac:dyDescent="0.25">
      <c r="A105" s="43" t="s">
        <v>351</v>
      </c>
      <c r="B105" s="71"/>
      <c r="C105" s="73" t="s">
        <v>352</v>
      </c>
      <c r="N105"/>
      <c r="O105"/>
      <c r="P105"/>
      <c r="Q105"/>
      <c r="R105"/>
      <c r="S105"/>
      <c r="T105"/>
    </row>
    <row r="106" spans="1:68" x14ac:dyDescent="0.25">
      <c r="A106" s="43" t="s">
        <v>353</v>
      </c>
      <c r="B106" s="44" t="str">
        <f>"Issuer"</f>
        <v>Issuer</v>
      </c>
      <c r="C106" s="43" t="s">
        <v>354</v>
      </c>
      <c r="N106"/>
      <c r="O106"/>
      <c r="P106"/>
      <c r="Q106"/>
      <c r="R106"/>
      <c r="S106"/>
      <c r="T106"/>
    </row>
    <row r="107" spans="1:68" x14ac:dyDescent="0.25">
      <c r="A107" s="43" t="s">
        <v>295</v>
      </c>
      <c r="B107" s="44" t="s">
        <v>296</v>
      </c>
      <c r="C107" s="43" t="s">
        <v>355</v>
      </c>
      <c r="N107"/>
      <c r="O107"/>
      <c r="P107"/>
      <c r="Q107"/>
      <c r="R107"/>
      <c r="S107"/>
      <c r="T107"/>
    </row>
    <row r="108" spans="1:68" x14ac:dyDescent="0.25">
      <c r="A108" s="43" t="s">
        <v>297</v>
      </c>
      <c r="B108" s="44" t="s">
        <v>298</v>
      </c>
      <c r="C108" s="43" t="s">
        <v>356</v>
      </c>
      <c r="N108"/>
      <c r="O108"/>
      <c r="P108"/>
      <c r="Q108"/>
      <c r="R108"/>
      <c r="S108"/>
      <c r="T108"/>
    </row>
    <row r="109" spans="1:68" ht="34.5" customHeight="1" x14ac:dyDescent="0.25">
      <c r="A109" s="43" t="s">
        <v>357</v>
      </c>
      <c r="B109" s="73" t="s">
        <v>358</v>
      </c>
      <c r="C109" s="43" t="s">
        <v>359</v>
      </c>
      <c r="N109"/>
      <c r="O109"/>
      <c r="P109"/>
      <c r="Q109"/>
      <c r="R109"/>
      <c r="S109"/>
      <c r="T109"/>
    </row>
    <row r="110" spans="1:68" ht="15.75" thickBot="1" x14ac:dyDescent="0.3">
      <c r="A110" s="43" t="s">
        <v>360</v>
      </c>
      <c r="B110" s="74" t="s">
        <v>361</v>
      </c>
      <c r="C110" s="43" t="s">
        <v>362</v>
      </c>
      <c r="N110"/>
      <c r="O110"/>
      <c r="P110"/>
      <c r="Q110"/>
      <c r="R110"/>
      <c r="S110"/>
      <c r="T110"/>
    </row>
    <row r="111" spans="1:68" ht="21.75" thickBot="1" x14ac:dyDescent="0.3">
      <c r="A111" s="70" t="str">
        <f>IF(B6=2,"The name of the the zip file of the original Final Terms to be updated, amended or restated is required","")</f>
        <v/>
      </c>
      <c r="B111" s="63"/>
      <c r="C111" s="75" t="s">
        <v>363</v>
      </c>
      <c r="N111"/>
      <c r="O111"/>
      <c r="P111"/>
      <c r="Q111"/>
      <c r="R111"/>
      <c r="S111"/>
      <c r="T111"/>
      <c r="AB111" s="68" t="s">
        <v>306</v>
      </c>
      <c r="AC111" s="109">
        <f>COUNTIFS(AD115:AD316,"&lt;&gt;",AD115:AD316,"&lt;&gt;0")</f>
        <v>0</v>
      </c>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row>
    <row r="112" spans="1:68" ht="45" customHeight="1" x14ac:dyDescent="0.25">
      <c r="A112" s="41" t="s">
        <v>364</v>
      </c>
      <c r="B112" s="70" t="str">
        <f>IF(B6=2,"Update","New")</f>
        <v>New</v>
      </c>
      <c r="N112"/>
      <c r="O112"/>
      <c r="P112"/>
      <c r="Q112"/>
      <c r="R112"/>
      <c r="S112"/>
      <c r="T112"/>
      <c r="AB112" s="81"/>
      <c r="AC112" s="110"/>
      <c r="AD112" s="110" t="s">
        <v>301</v>
      </c>
      <c r="AE112" s="110"/>
      <c r="AF112" s="110"/>
      <c r="AG112" s="110"/>
      <c r="AH112" s="105"/>
      <c r="AI112" s="105"/>
      <c r="AJ112" s="105"/>
      <c r="AK112" s="110"/>
      <c r="AL112" s="110"/>
      <c r="AM112" s="110"/>
      <c r="AN112" s="85"/>
      <c r="AO112" s="85"/>
      <c r="AP112" s="85"/>
      <c r="AQ112" s="85"/>
      <c r="AR112" s="85"/>
      <c r="AS112" s="85"/>
      <c r="AT112" s="85"/>
      <c r="AU112" s="85"/>
      <c r="AV112" s="85"/>
      <c r="AW112" s="85"/>
      <c r="AX112" s="85"/>
      <c r="AY112" s="85"/>
      <c r="AZ112" s="38"/>
      <c r="BA112" s="38"/>
      <c r="BB112" s="38"/>
      <c r="BC112" s="38"/>
      <c r="BD112" s="38"/>
      <c r="BE112" s="38"/>
      <c r="BF112" s="38"/>
      <c r="BG112" s="38"/>
      <c r="BH112" s="38"/>
      <c r="BI112" s="38"/>
      <c r="BJ112" s="38"/>
      <c r="BK112" s="38"/>
      <c r="BL112" s="38"/>
      <c r="BM112" s="38"/>
      <c r="BN112" s="38"/>
      <c r="BO112" s="38"/>
      <c r="BP112" s="38"/>
    </row>
    <row r="113" spans="1:84" ht="61.5" x14ac:dyDescent="0.35">
      <c r="A113" s="41" t="s">
        <v>605</v>
      </c>
      <c r="B113" s="117" t="s">
        <v>606</v>
      </c>
      <c r="N113"/>
      <c r="O113"/>
      <c r="P113"/>
      <c r="Q113"/>
      <c r="R113"/>
      <c r="S113"/>
      <c r="T113"/>
      <c r="AB113" s="89"/>
      <c r="AC113" s="111" t="s">
        <v>337</v>
      </c>
      <c r="AD113" s="111" t="s">
        <v>338</v>
      </c>
      <c r="AE113" s="111" t="s">
        <v>378</v>
      </c>
      <c r="AF113" s="111" t="s">
        <v>378</v>
      </c>
      <c r="AG113" s="111" t="s">
        <v>339</v>
      </c>
      <c r="AH113" s="106" t="s">
        <v>340</v>
      </c>
      <c r="AI113" s="106" t="s">
        <v>379</v>
      </c>
      <c r="AJ113" s="106" t="s">
        <v>341</v>
      </c>
      <c r="AK113" s="111" t="s">
        <v>380</v>
      </c>
      <c r="AL113" s="111" t="s">
        <v>342</v>
      </c>
      <c r="AM113" s="111" t="s">
        <v>381</v>
      </c>
      <c r="AN113" s="56" t="s">
        <v>382</v>
      </c>
      <c r="AO113" s="56" t="s">
        <v>343</v>
      </c>
      <c r="AP113" s="56" t="s">
        <v>383</v>
      </c>
      <c r="AQ113" s="56" t="s">
        <v>344</v>
      </c>
      <c r="AR113" s="56" t="s">
        <v>384</v>
      </c>
      <c r="AS113" s="56" t="s">
        <v>385</v>
      </c>
      <c r="AT113" s="56" t="s">
        <v>386</v>
      </c>
      <c r="AU113" s="56" t="s">
        <v>387</v>
      </c>
      <c r="AV113" s="56" t="s">
        <v>388</v>
      </c>
      <c r="AW113" s="56" t="s">
        <v>389</v>
      </c>
      <c r="AX113" s="56" t="s">
        <v>390</v>
      </c>
      <c r="AY113" s="56" t="s">
        <v>345</v>
      </c>
      <c r="AZ113" s="90"/>
      <c r="BA113" s="90"/>
      <c r="BB113" s="90"/>
      <c r="BC113" s="90"/>
      <c r="BD113" s="90"/>
      <c r="BE113" s="90"/>
      <c r="BF113" s="90"/>
      <c r="BG113" s="90"/>
      <c r="BH113" s="90"/>
      <c r="BI113" s="90"/>
      <c r="BJ113" s="90"/>
      <c r="BK113" s="90"/>
      <c r="BL113" s="90"/>
      <c r="BM113" s="90"/>
      <c r="BN113" s="297" t="s">
        <v>118</v>
      </c>
      <c r="BO113" s="297"/>
      <c r="BP113" s="297"/>
      <c r="BQ113" s="297" t="s">
        <v>391</v>
      </c>
      <c r="BR113" s="297"/>
      <c r="BS113" s="297"/>
      <c r="BT113" s="297"/>
      <c r="BU113" s="297"/>
      <c r="BV113" s="297"/>
      <c r="BW113" s="297"/>
      <c r="BX113" s="297"/>
      <c r="BY113" s="297"/>
      <c r="BZ113" s="297"/>
      <c r="CA113" s="297"/>
      <c r="CB113" s="297"/>
      <c r="CC113" s="297"/>
      <c r="CD113" s="297"/>
      <c r="CE113" s="297"/>
      <c r="CF113" s="297"/>
    </row>
    <row r="114" spans="1:84" ht="132.75" customHeight="1" x14ac:dyDescent="0.25">
      <c r="A114" s="41" t="s">
        <v>604</v>
      </c>
      <c r="B114" s="40" t="s">
        <v>603</v>
      </c>
      <c r="N114"/>
      <c r="O114"/>
      <c r="P114"/>
      <c r="Q114"/>
      <c r="R114"/>
      <c r="S114"/>
      <c r="T114"/>
      <c r="AB114" s="91" t="s">
        <v>392</v>
      </c>
      <c r="AC114" s="112" t="str">
        <f>'Securities Details'!C15</f>
        <v>ISIN Type</v>
      </c>
      <c r="AD114" s="112" t="str">
        <f>'Securities Details'!D15</f>
        <v>ISIN</v>
      </c>
      <c r="AE114" s="112" t="s">
        <v>618</v>
      </c>
      <c r="AF114" s="112" t="str">
        <f>'Securities Details'!F15</f>
        <v>CFI</v>
      </c>
      <c r="AG114" s="112" t="str">
        <f>'Securities Details'!G15</f>
        <v>Type of Securities</v>
      </c>
      <c r="AH114" s="107" t="str">
        <f>'Securities Details'!H15</f>
        <v>HIDE</v>
      </c>
      <c r="AI114" s="107" t="str">
        <f>'Securities Details'!I15</f>
        <v>HIDE</v>
      </c>
      <c r="AJ114" s="107" t="str">
        <f>'Securities Details'!J15</f>
        <v>Security Type Code</v>
      </c>
      <c r="AK114" s="112" t="str">
        <f>'Securities Details'!K15</f>
        <v>Class</v>
      </c>
      <c r="AL114" s="112" t="str">
        <f>'Securities Details'!L15</f>
        <v>Security Description</v>
      </c>
      <c r="AM114" s="112" t="str">
        <f>'Securities Details'!M15</f>
        <v>Issue Date of the Securities:</v>
      </c>
      <c r="AN114" s="92" t="str">
        <f>'Securities Details'!N15</f>
        <v>Nominal Amount:</v>
      </c>
      <c r="AO114" s="92" t="str">
        <f>'Securities Details'!O15</f>
        <v>Nominal Amount Currency:</v>
      </c>
      <c r="AP114" s="92" t="str">
        <f>'Securities Details'!P15</f>
        <v>Denomination Per Unit</v>
      </c>
      <c r="AQ114" s="92" t="str">
        <f>'Securities Details'!Q15</f>
        <v xml:space="preserve">Minimum Denomination: </v>
      </c>
      <c r="AR114" s="92" t="str">
        <f>'Securities Details'!R15</f>
        <v xml:space="preserve">Minimum Denomination Currency: </v>
      </c>
      <c r="AS114" s="92" t="str">
        <f>'Securities Details'!S15</f>
        <v>Maturity or Expiry Date:</v>
      </c>
      <c r="AT114" s="92" t="str">
        <f>'Securities Details'!T15</f>
        <v>Public Offer:</v>
      </c>
      <c r="AU114" s="92" t="str">
        <f>'Securities Details'!U15</f>
        <v>To be admitted to trading?</v>
      </c>
      <c r="AV114" s="92" t="str">
        <f>'Securities Details'!V15</f>
        <v>Dual Listing?</v>
      </c>
      <c r="AW114" s="92" t="str">
        <f>'Securities Details'!W15</f>
        <v>Type of Offer and/or Admission to trading:</v>
      </c>
      <c r="AX114" s="92">
        <f>'Securities Details'!X15</f>
        <v>0</v>
      </c>
      <c r="AY114" s="92" t="str">
        <f>'Securities Details'!Y15</f>
        <v>(Anticipated) Date of Admission to Trading:</v>
      </c>
      <c r="AZ114" s="92" t="str">
        <f>'Securities Details'!Z15</f>
        <v>Trading Venue:</v>
      </c>
      <c r="BA114" s="116" t="str">
        <f>'Securities Details'!AB15</f>
        <v>Retail Issuance</v>
      </c>
      <c r="BB114" s="92" t="str">
        <f>'Securities Details'!AA15</f>
        <v>Trading Venue Name:</v>
      </c>
      <c r="BC114" s="93" t="str">
        <f>'Securities Details'!AC15</f>
        <v>Volume Offered:</v>
      </c>
      <c r="BD114" s="93" t="str">
        <f>'Securities Details'!AD15</f>
        <v>Price Offered:</v>
      </c>
      <c r="BE114" s="93" t="str">
        <f>'Securities Details'!AE15</f>
        <v>Consideration  Offered Type:</v>
      </c>
      <c r="BF114" s="93" t="str">
        <f>'Securities Details'!AF15</f>
        <v>Consideration  Offered:
(Number or Number Ranges only)</v>
      </c>
      <c r="BG114" s="93" t="str">
        <f>'Securities Details'!AG15</f>
        <v>Volume Raised Type:</v>
      </c>
      <c r="BH114" s="93" t="str">
        <f>'Securities Details'!AH15</f>
        <v>Volume Raised:</v>
      </c>
      <c r="BI114" s="93" t="str">
        <f>'Securities Details'!AI15</f>
        <v>Price Raised Type:</v>
      </c>
      <c r="BJ114" s="93" t="str">
        <f>'Securities Details'!AJ15</f>
        <v>Price Raised:
(Number or Number Ranges only)</v>
      </c>
      <c r="BK114" s="93" t="str">
        <f>'Securities Details'!AK15</f>
        <v>Consideration  Raised Type:</v>
      </c>
      <c r="BL114" s="93" t="str">
        <f>'Securities Details'!AL15</f>
        <v>Consideration  Raised:
(Number or Number Ranges only)</v>
      </c>
      <c r="BM114" s="93" t="str">
        <f>'Securities Details'!AM15</f>
        <v>Bail-in-ability:</v>
      </c>
      <c r="BN114" s="94">
        <f>'Securities Details'!AN16</f>
        <v>0</v>
      </c>
      <c r="BO114" s="94">
        <f>'Securities Details'!AO16</f>
        <v>0</v>
      </c>
      <c r="BP114" s="94" t="s">
        <v>602</v>
      </c>
      <c r="BQ114" s="95" t="s">
        <v>393</v>
      </c>
      <c r="BR114" s="95" t="s">
        <v>394</v>
      </c>
      <c r="BS114" s="95" t="s">
        <v>395</v>
      </c>
      <c r="BT114" s="95" t="s">
        <v>396</v>
      </c>
      <c r="BU114" s="96" t="s">
        <v>397</v>
      </c>
      <c r="BV114" s="96" t="s">
        <v>398</v>
      </c>
      <c r="BW114" s="96" t="s">
        <v>399</v>
      </c>
      <c r="BX114" s="96" t="s">
        <v>400</v>
      </c>
      <c r="BY114" s="95" t="s">
        <v>401</v>
      </c>
      <c r="BZ114" s="95" t="s">
        <v>402</v>
      </c>
      <c r="CA114" s="95" t="s">
        <v>403</v>
      </c>
      <c r="CB114" s="95" t="s">
        <v>404</v>
      </c>
      <c r="CC114" s="96" t="s">
        <v>405</v>
      </c>
      <c r="CD114" s="96" t="s">
        <v>406</v>
      </c>
      <c r="CE114" s="96" t="s">
        <v>407</v>
      </c>
      <c r="CF114" s="96" t="s">
        <v>408</v>
      </c>
    </row>
    <row r="115" spans="1:84" x14ac:dyDescent="0.25">
      <c r="A115" s="41" t="s">
        <v>607</v>
      </c>
      <c r="B115" s="40" t="s">
        <v>298</v>
      </c>
      <c r="N115"/>
      <c r="O115"/>
      <c r="P115"/>
      <c r="Q115"/>
      <c r="R115"/>
      <c r="S115"/>
      <c r="T115"/>
      <c r="AB115" s="89"/>
      <c r="AC115" s="111">
        <f>'Securities Details'!C18</f>
        <v>0</v>
      </c>
      <c r="AD115" s="111">
        <f>'Securities Details'!D18</f>
        <v>0</v>
      </c>
      <c r="AE115" s="111">
        <f>'Securities Details'!E18</f>
        <v>0</v>
      </c>
      <c r="AF115" s="111">
        <f>'Securities Details'!F18</f>
        <v>0</v>
      </c>
      <c r="AG115" s="111">
        <f>'Securities Details'!G18</f>
        <v>0</v>
      </c>
      <c r="AH115" s="106" t="e">
        <f>VLOOKUP(AG115,SecDLookups!$D$2:$E$11,2,FALSE)</f>
        <v>#N/A</v>
      </c>
      <c r="AI115" s="106">
        <f>'Securities Details'!I18</f>
        <v>0</v>
      </c>
      <c r="AJ115" s="106">
        <f>'Securities Details'!J18</f>
        <v>0</v>
      </c>
      <c r="AK115" s="111">
        <f>'Securities Details'!K18</f>
        <v>0</v>
      </c>
      <c r="AL115" s="111">
        <f>'Securities Details'!L18</f>
        <v>0</v>
      </c>
      <c r="AM115" s="113">
        <f>'Securities Details'!M18</f>
        <v>0</v>
      </c>
      <c r="AN115" s="90">
        <f>'Securities Details'!N18</f>
        <v>0</v>
      </c>
      <c r="AO115" s="90">
        <f>'Securities Details'!O18</f>
        <v>0</v>
      </c>
      <c r="AP115" s="90">
        <f>'Securities Details'!P18</f>
        <v>0</v>
      </c>
      <c r="AQ115" s="90">
        <f>'Securities Details'!Q18</f>
        <v>0</v>
      </c>
      <c r="AR115" s="90">
        <f>'Securities Details'!R18</f>
        <v>0</v>
      </c>
      <c r="AS115" s="97">
        <f>'Securities Details'!S18</f>
        <v>0</v>
      </c>
      <c r="AT115" s="90">
        <f>'Securities Details'!T18</f>
        <v>0</v>
      </c>
      <c r="AU115" s="90">
        <f>'Securities Details'!U18</f>
        <v>0</v>
      </c>
      <c r="AV115" s="90" t="str">
        <f>IF(AU115="Yes",'Securities Details'!V18,"")</f>
        <v/>
      </c>
      <c r="AW115" s="90">
        <f>'Securities Details'!W18</f>
        <v>0</v>
      </c>
      <c r="AX115" s="90">
        <f>'Securities Details'!X18</f>
        <v>0</v>
      </c>
      <c r="AY115" s="97" t="str">
        <f>IF(AU115="Yes",'Securities Details'!Y18,"")</f>
        <v/>
      </c>
      <c r="AZ115" s="90" t="str">
        <f>IF(AU115="Yes",'Securities Details'!Z18,"")</f>
        <v/>
      </c>
      <c r="BA115" s="90">
        <f>'Securities Details'!AB18</f>
        <v>0</v>
      </c>
      <c r="BB115" s="90" t="str">
        <f>IF(AU115="Yes",'Securities Details'!AA18,"")</f>
        <v/>
      </c>
      <c r="BC115" s="90">
        <f>'Securities Details'!AC18</f>
        <v>0</v>
      </c>
      <c r="BD115" s="90">
        <f>'Securities Details'!AD18</f>
        <v>0</v>
      </c>
      <c r="BE115" s="90">
        <f>'Securities Details'!AE18</f>
        <v>0</v>
      </c>
      <c r="BF115" s="90">
        <f>'Securities Details'!AF18</f>
        <v>0</v>
      </c>
      <c r="BG115" s="90">
        <f>'Securities Details'!AG18</f>
        <v>0</v>
      </c>
      <c r="BH115" s="90">
        <f>'Securities Details'!AH18</f>
        <v>0</v>
      </c>
      <c r="BI115" s="90">
        <f>'Securities Details'!AI18</f>
        <v>0</v>
      </c>
      <c r="BJ115" s="90">
        <f>'Securities Details'!AJ18</f>
        <v>0</v>
      </c>
      <c r="BK115" s="90">
        <f>'Securities Details'!AK18</f>
        <v>0</v>
      </c>
      <c r="BL115" s="90">
        <f>'Securities Details'!AL18</f>
        <v>0</v>
      </c>
      <c r="BM115" s="90">
        <f>'Securities Details'!AM18</f>
        <v>0</v>
      </c>
      <c r="BN115" s="90" t="str">
        <f>IF('Securities Details'!AN18="","",IF('Securities Details'!$E$11="Yes",'Securities Details'!AN18,""))</f>
        <v/>
      </c>
      <c r="BO115" s="90" t="str">
        <f>IF('Securities Details'!AO18="","",IF('Securities Details'!$E$11="Yes",'Securities Details'!AO18,""))</f>
        <v/>
      </c>
      <c r="BP115" s="90" t="str">
        <f>IF('Securities Details'!$E$11="Yes",'Securities Details'!AP18,"")</f>
        <v/>
      </c>
      <c r="BQ115" s="90" t="str">
        <f>IF(BE115=SecDLookups!$S$2,TRIM(LEFT(BF115, SEARCH("-",BF115,1)-1)),"")</f>
        <v/>
      </c>
      <c r="BR115" s="90" t="str">
        <f>IF(BE115=SecDLookups!$S$2,TRIM(RIGHT(BF115, LEN(BF115) - SEARCH("-",BF115,1))),"")</f>
        <v/>
      </c>
      <c r="BS115" s="90" t="str">
        <f>IF(BE115=SecDLookups!$S$3,BF115,"")</f>
        <v/>
      </c>
      <c r="BT115" s="90" t="str">
        <f>IF(BE115=SecDLookups!$S$4,BF115,"")</f>
        <v/>
      </c>
      <c r="BU115" s="90" t="str">
        <f>IF(BG115=SecDLookups!$T$2,TRIM(LEFT(BH115, SEARCH("-",BH115,1)-1)),"")</f>
        <v/>
      </c>
      <c r="BV115" s="90" t="str">
        <f>IF(BG115=SecDLookups!$T$2,TRIM(RIGHT(BH115,LEN(BH115) - SEARCH("-",BH115,1))),"")</f>
        <v/>
      </c>
      <c r="BW115" s="90" t="str">
        <f>IF(BG115=SecDLookups!$T$3,BH115,"")</f>
        <v/>
      </c>
      <c r="BX115" s="90" t="str">
        <f>IF(BG115=SecDLookups!$T$4,BH115,"")</f>
        <v/>
      </c>
      <c r="BY115" s="90" t="str">
        <f>IF(BI115=SecDLookups!$U$2,TRIM(LEFT(BJ115, SEARCH("-",BJ115,1)-1)),"")</f>
        <v/>
      </c>
      <c r="BZ115" s="90" t="str">
        <f>IF(BI115=SecDLookups!$U$2,TRIM(RIGHT(BJ115, LEN(BJ115) - SEARCH("-",BJ115,1))),"")</f>
        <v/>
      </c>
      <c r="CA115" s="90" t="str">
        <f>IF(BI115=SecDLookups!$U$3,BJ115,"")</f>
        <v/>
      </c>
      <c r="CB115" s="90" t="str">
        <f>IF(BI115=SecDLookups!$U$4,BJ115,"")</f>
        <v/>
      </c>
      <c r="CC115" s="90" t="str">
        <f>IF(BK115=SecDLookups!$V$2,TRIM(LEFT(BL115, SEARCH("-",BL115,1)-1)),"")</f>
        <v/>
      </c>
      <c r="CD115" s="90" t="str">
        <f>IF(BK115=SecDLookups!$V$2,TRIM(RIGHT(BL115, LEN(BL115) - SEARCH("-",BL115,1))),"")</f>
        <v/>
      </c>
      <c r="CE115" s="90" t="str">
        <f>IF(BK115=SecDLookups!$V$3,BL115,"")</f>
        <v/>
      </c>
      <c r="CF115" s="90" t="str">
        <f>IF(BK115=SecDLookups!$V$4,BL115,"")</f>
        <v/>
      </c>
    </row>
    <row r="116" spans="1:84" x14ac:dyDescent="0.25">
      <c r="N116"/>
      <c r="O116"/>
      <c r="P116"/>
      <c r="Q116"/>
      <c r="R116"/>
      <c r="S116"/>
      <c r="T116"/>
      <c r="AB116" s="89"/>
      <c r="AC116" s="111">
        <f>'Securities Details'!C19</f>
        <v>0</v>
      </c>
      <c r="AD116" s="111">
        <f>'Securities Details'!D19</f>
        <v>0</v>
      </c>
      <c r="AE116" s="111">
        <f>'Securities Details'!E19</f>
        <v>0</v>
      </c>
      <c r="AF116" s="111">
        <f>'Securities Details'!F19</f>
        <v>0</v>
      </c>
      <c r="AG116" s="111">
        <f>'Securities Details'!G19</f>
        <v>0</v>
      </c>
      <c r="AH116" s="106" t="e">
        <f>VLOOKUP(AG116,SecDLookups!$D$2:$E$11,2,FALSE)</f>
        <v>#N/A</v>
      </c>
      <c r="AI116" s="106">
        <f>'Securities Details'!I19</f>
        <v>0</v>
      </c>
      <c r="AJ116" s="106">
        <f>'Securities Details'!J19</f>
        <v>0</v>
      </c>
      <c r="AK116" s="111">
        <f>'Securities Details'!K19</f>
        <v>0</v>
      </c>
      <c r="AL116" s="111">
        <f>'Securities Details'!L19</f>
        <v>0</v>
      </c>
      <c r="AM116" s="113">
        <f>'Securities Details'!M19</f>
        <v>0</v>
      </c>
      <c r="AN116" s="90">
        <f>'Securities Details'!N19</f>
        <v>0</v>
      </c>
      <c r="AO116" s="90">
        <f>'Securities Details'!O19</f>
        <v>0</v>
      </c>
      <c r="AP116" s="90">
        <f>'Securities Details'!P19</f>
        <v>0</v>
      </c>
      <c r="AQ116" s="90">
        <f>'Securities Details'!Q19</f>
        <v>0</v>
      </c>
      <c r="AR116" s="90">
        <f>'Securities Details'!R19</f>
        <v>0</v>
      </c>
      <c r="AS116" s="97">
        <f>'Securities Details'!S19</f>
        <v>0</v>
      </c>
      <c r="AT116" s="90">
        <f>'Securities Details'!T19</f>
        <v>0</v>
      </c>
      <c r="AU116" s="90">
        <f>'Securities Details'!U19</f>
        <v>0</v>
      </c>
      <c r="AV116" s="90" t="str">
        <f>IF(AU116="Yes",'Securities Details'!V19,"")</f>
        <v/>
      </c>
      <c r="AW116" s="90">
        <f>'Securities Details'!W19</f>
        <v>0</v>
      </c>
      <c r="AX116" s="90">
        <f>'Securities Details'!X19</f>
        <v>0</v>
      </c>
      <c r="AY116" s="97" t="str">
        <f>IF(AU116="Yes",'Securities Details'!Y19,"")</f>
        <v/>
      </c>
      <c r="AZ116" s="90" t="str">
        <f>IF(AU116="Yes",'Securities Details'!Z19,"")</f>
        <v/>
      </c>
      <c r="BA116" s="90">
        <f>'Securities Details'!AB19</f>
        <v>0</v>
      </c>
      <c r="BB116" s="90" t="str">
        <f>IF(AU116="Yes",'Securities Details'!AA19,"")</f>
        <v/>
      </c>
      <c r="BC116" s="90">
        <f>'Securities Details'!AC19</f>
        <v>0</v>
      </c>
      <c r="BD116" s="90">
        <f>'Securities Details'!AD19</f>
        <v>0</v>
      </c>
      <c r="BE116" s="90">
        <f>'Securities Details'!AE19</f>
        <v>0</v>
      </c>
      <c r="BF116" s="90">
        <f>'Securities Details'!AF19</f>
        <v>0</v>
      </c>
      <c r="BG116" s="90">
        <f>'Securities Details'!AG19</f>
        <v>0</v>
      </c>
      <c r="BH116" s="90">
        <f>'Securities Details'!AH19</f>
        <v>0</v>
      </c>
      <c r="BI116" s="90">
        <f>'Securities Details'!AI19</f>
        <v>0</v>
      </c>
      <c r="BJ116" s="90">
        <f>'Securities Details'!AJ19</f>
        <v>0</v>
      </c>
      <c r="BK116" s="90">
        <f>'Securities Details'!AK19</f>
        <v>0</v>
      </c>
      <c r="BL116" s="90">
        <f>'Securities Details'!AL19</f>
        <v>0</v>
      </c>
      <c r="BM116" s="90">
        <f>'Securities Details'!AM19</f>
        <v>0</v>
      </c>
      <c r="BN116" s="90" t="str">
        <f>IF('Securities Details'!AN19="","",IF('Securities Details'!$E$11="Yes",'Securities Details'!AN19,""))</f>
        <v/>
      </c>
      <c r="BO116" s="90" t="str">
        <f>IF('Securities Details'!AO19="","",IF('Securities Details'!$E$11="Yes",'Securities Details'!AO19,""))</f>
        <v/>
      </c>
      <c r="BP116" s="90" t="str">
        <f>IF('Securities Details'!$E$11="Yes",'Securities Details'!AP19,"")</f>
        <v/>
      </c>
      <c r="BQ116" s="90" t="str">
        <f>IF(BE116=SecDLookups!$S$2,TRIM(LEFT(BF116, SEARCH("-",BF116,1)-1)),"")</f>
        <v/>
      </c>
      <c r="BR116" s="90" t="str">
        <f>IF(BE116=SecDLookups!$S$2,TRIM(RIGHT(BF116, LEN(BF116) - SEARCH("-",BF116,1))),"")</f>
        <v/>
      </c>
      <c r="BS116" s="90" t="str">
        <f>IF(BE116=SecDLookups!$S$3,BF116,"")</f>
        <v/>
      </c>
      <c r="BT116" s="90" t="str">
        <f>IF(BE116=SecDLookups!$S$4,BF116,"")</f>
        <v/>
      </c>
      <c r="BU116" s="90" t="str">
        <f>IF(BG116=SecDLookups!$T$2,TRIM(LEFT(BH116, SEARCH("-",BH116,1)-1)),"")</f>
        <v/>
      </c>
      <c r="BV116" s="90" t="str">
        <f>IF(BG116=SecDLookups!$T$2,TRIM(RIGHT(BH116,LEN(BH116) - SEARCH("-",BH116,1))),"")</f>
        <v/>
      </c>
      <c r="BW116" s="90" t="str">
        <f>IF(BG116=SecDLookups!$T$3,BH116,"")</f>
        <v/>
      </c>
      <c r="BX116" s="90" t="str">
        <f>IF(BG116=SecDLookups!$T$4,BH116,"")</f>
        <v/>
      </c>
      <c r="BY116" s="90" t="str">
        <f>IF(BI116=SecDLookups!$U$2,TRIM(LEFT(BJ116, SEARCH("-",BJ116,1)-1)),"")</f>
        <v/>
      </c>
      <c r="BZ116" s="90" t="str">
        <f>IF(BI116=SecDLookups!$U$2,TRIM(RIGHT(BJ116, LEN(BJ116) - SEARCH("-",BJ116,1))),"")</f>
        <v/>
      </c>
      <c r="CA116" s="90" t="str">
        <f>IF(BI116=SecDLookups!$U$3,BJ116,"")</f>
        <v/>
      </c>
      <c r="CB116" s="90" t="str">
        <f>IF(BI116=SecDLookups!$U$4,BJ116,"")</f>
        <v/>
      </c>
      <c r="CC116" s="90" t="str">
        <f>IF(BK116=SecDLookups!$V$2,TRIM(LEFT(BL116, SEARCH("-",BL116,1)-1)),"")</f>
        <v/>
      </c>
      <c r="CD116" s="90" t="str">
        <f>IF(BK116=SecDLookups!$V$2,TRIM(RIGHT(BL116, LEN(BL116) - SEARCH("-",BL116,1))),"")</f>
        <v/>
      </c>
      <c r="CE116" s="90" t="str">
        <f>IF(BK116=SecDLookups!$V$3,BL116,"")</f>
        <v/>
      </c>
      <c r="CF116" s="90" t="str">
        <f>IF(BK116=SecDLookups!$V$4,BL116,"")</f>
        <v/>
      </c>
    </row>
    <row r="117" spans="1:84" x14ac:dyDescent="0.25">
      <c r="N117"/>
      <c r="O117"/>
      <c r="P117"/>
      <c r="Q117"/>
      <c r="R117"/>
      <c r="S117"/>
      <c r="T117"/>
      <c r="AB117" s="89"/>
      <c r="AC117" s="111">
        <f>'Securities Details'!C20</f>
        <v>0</v>
      </c>
      <c r="AD117" s="111">
        <f>'Securities Details'!D20</f>
        <v>0</v>
      </c>
      <c r="AE117" s="111">
        <f>'Securities Details'!E20</f>
        <v>0</v>
      </c>
      <c r="AF117" s="111">
        <f>'Securities Details'!F20</f>
        <v>0</v>
      </c>
      <c r="AG117" s="111">
        <f>'Securities Details'!G20</f>
        <v>0</v>
      </c>
      <c r="AH117" s="106" t="e">
        <f>VLOOKUP(AG117,SecDLookups!$D$2:$E$11,2,FALSE)</f>
        <v>#N/A</v>
      </c>
      <c r="AI117" s="106">
        <f>'Securities Details'!I20</f>
        <v>0</v>
      </c>
      <c r="AJ117" s="106">
        <f>'Securities Details'!J20</f>
        <v>0</v>
      </c>
      <c r="AK117" s="111">
        <f>'Securities Details'!K20</f>
        <v>0</v>
      </c>
      <c r="AL117" s="111">
        <f>'Securities Details'!L20</f>
        <v>0</v>
      </c>
      <c r="AM117" s="113">
        <f>'Securities Details'!M20</f>
        <v>0</v>
      </c>
      <c r="AN117" s="90">
        <f>'Securities Details'!N20</f>
        <v>0</v>
      </c>
      <c r="AO117" s="90">
        <f>'Securities Details'!O20</f>
        <v>0</v>
      </c>
      <c r="AP117" s="90">
        <f>'Securities Details'!P20</f>
        <v>0</v>
      </c>
      <c r="AQ117" s="90">
        <f>'Securities Details'!Q20</f>
        <v>0</v>
      </c>
      <c r="AR117" s="90">
        <f>'Securities Details'!R20</f>
        <v>0</v>
      </c>
      <c r="AS117" s="97">
        <f>'Securities Details'!S20</f>
        <v>0</v>
      </c>
      <c r="AT117" s="90">
        <f>'Securities Details'!T20</f>
        <v>0</v>
      </c>
      <c r="AU117" s="90">
        <f>'Securities Details'!U20</f>
        <v>0</v>
      </c>
      <c r="AV117" s="90" t="str">
        <f>IF(AU117="Yes",'Securities Details'!V20,"")</f>
        <v/>
      </c>
      <c r="AW117" s="90">
        <f>'Securities Details'!W20</f>
        <v>0</v>
      </c>
      <c r="AX117" s="90">
        <f>'Securities Details'!X20</f>
        <v>0</v>
      </c>
      <c r="AY117" s="97" t="str">
        <f>IF(AU117="Yes",'Securities Details'!Y20,"")</f>
        <v/>
      </c>
      <c r="AZ117" s="90" t="str">
        <f>IF(AU117="Yes",'Securities Details'!Z20,"")</f>
        <v/>
      </c>
      <c r="BA117" s="90">
        <f>'Securities Details'!AB20</f>
        <v>0</v>
      </c>
      <c r="BB117" s="90" t="str">
        <f>IF(AU117="Yes",'Securities Details'!AA20,"")</f>
        <v/>
      </c>
      <c r="BC117" s="90">
        <f>'Securities Details'!AC20</f>
        <v>0</v>
      </c>
      <c r="BD117" s="90">
        <f>'Securities Details'!AD20</f>
        <v>0</v>
      </c>
      <c r="BE117" s="90">
        <f>'Securities Details'!AE20</f>
        <v>0</v>
      </c>
      <c r="BF117" s="90">
        <f>'Securities Details'!AF20</f>
        <v>0</v>
      </c>
      <c r="BG117" s="90">
        <f>'Securities Details'!AG20</f>
        <v>0</v>
      </c>
      <c r="BH117" s="90">
        <f>'Securities Details'!AH20</f>
        <v>0</v>
      </c>
      <c r="BI117" s="90">
        <f>'Securities Details'!AI20</f>
        <v>0</v>
      </c>
      <c r="BJ117" s="90">
        <f>'Securities Details'!AJ20</f>
        <v>0</v>
      </c>
      <c r="BK117" s="90">
        <f>'Securities Details'!AK20</f>
        <v>0</v>
      </c>
      <c r="BL117" s="90">
        <f>'Securities Details'!AL20</f>
        <v>0</v>
      </c>
      <c r="BM117" s="90">
        <f>'Securities Details'!AM20</f>
        <v>0</v>
      </c>
      <c r="BN117" s="90" t="str">
        <f>IF('Securities Details'!AN20="","",IF('Securities Details'!$E$11="Yes",'Securities Details'!AN20,""))</f>
        <v/>
      </c>
      <c r="BO117" s="90" t="str">
        <f>IF('Securities Details'!AO20="","",IF('Securities Details'!$E$11="Yes",'Securities Details'!AO20,""))</f>
        <v/>
      </c>
      <c r="BP117" s="90" t="str">
        <f>IF('Securities Details'!$E$11="Yes",'Securities Details'!AP20,"")</f>
        <v/>
      </c>
      <c r="BQ117" s="90" t="str">
        <f>IF(BE117=SecDLookups!$S$2,TRIM(LEFT(BF117, SEARCH("-",BF117,1)-1)),"")</f>
        <v/>
      </c>
      <c r="BR117" s="90" t="str">
        <f>IF(BE117=SecDLookups!$S$2,TRIM(RIGHT(BF117, LEN(BF117) - SEARCH("-",BF117,1))),"")</f>
        <v/>
      </c>
      <c r="BS117" s="90" t="str">
        <f>IF(BE117=SecDLookups!$S$3,BF117,"")</f>
        <v/>
      </c>
      <c r="BT117" s="90" t="str">
        <f>IF(BE117=SecDLookups!$S$4,BF117,"")</f>
        <v/>
      </c>
      <c r="BU117" s="90" t="str">
        <f>IF(BG117=SecDLookups!$T$2,TRIM(LEFT(BH117, SEARCH("-",BH117,1)-1)),"")</f>
        <v/>
      </c>
      <c r="BV117" s="90" t="str">
        <f>IF(BG117=SecDLookups!$T$2,TRIM(RIGHT(BH117,LEN(BH117) - SEARCH("-",BH117,1))),"")</f>
        <v/>
      </c>
      <c r="BW117" s="90" t="str">
        <f>IF(BG117=SecDLookups!$T$3,BH117,"")</f>
        <v/>
      </c>
      <c r="BX117" s="90" t="str">
        <f>IF(BG117=SecDLookups!$T$4,BH117,"")</f>
        <v/>
      </c>
      <c r="BY117" s="90" t="str">
        <f>IF(BI117=SecDLookups!$U$2,TRIM(LEFT(BJ117, SEARCH("-",BJ117,1)-1)),"")</f>
        <v/>
      </c>
      <c r="BZ117" s="90" t="str">
        <f>IF(BI117=SecDLookups!$U$2,TRIM(RIGHT(BJ117, LEN(BJ117) - SEARCH("-",BJ117,1))),"")</f>
        <v/>
      </c>
      <c r="CA117" s="90" t="str">
        <f>IF(BI117=SecDLookups!$U$3,BJ117,"")</f>
        <v/>
      </c>
      <c r="CB117" s="90" t="str">
        <f>IF(BI117=SecDLookups!$U$4,BJ117,"")</f>
        <v/>
      </c>
      <c r="CC117" s="90" t="str">
        <f>IF(BK117=SecDLookups!$V$2,TRIM(LEFT(BL117, SEARCH("-",BL117,1)-1)),"")</f>
        <v/>
      </c>
      <c r="CD117" s="90" t="str">
        <f>IF(BK117=SecDLookups!$V$2,TRIM(RIGHT(BL117, LEN(BL117) - SEARCH("-",BL117,1))),"")</f>
        <v/>
      </c>
      <c r="CE117" s="90" t="str">
        <f>IF(BK117=SecDLookups!$V$3,BL117,"")</f>
        <v/>
      </c>
      <c r="CF117" s="90" t="str">
        <f>IF(BK117=SecDLookups!$V$4,BL117,"")</f>
        <v/>
      </c>
    </row>
    <row r="118" spans="1:84" x14ac:dyDescent="0.25">
      <c r="N118"/>
      <c r="O118"/>
      <c r="P118"/>
      <c r="Q118"/>
      <c r="R118"/>
      <c r="S118"/>
      <c r="T118"/>
      <c r="AB118" s="89"/>
      <c r="AC118" s="111">
        <f>'Securities Details'!C21</f>
        <v>0</v>
      </c>
      <c r="AD118" s="111">
        <f>'Securities Details'!D21</f>
        <v>0</v>
      </c>
      <c r="AE118" s="111">
        <f>'Securities Details'!E21</f>
        <v>0</v>
      </c>
      <c r="AF118" s="111">
        <f>'Securities Details'!F21</f>
        <v>0</v>
      </c>
      <c r="AG118" s="111">
        <f>'Securities Details'!G21</f>
        <v>0</v>
      </c>
      <c r="AH118" s="106" t="e">
        <f>VLOOKUP(AG118,SecDLookups!$D$2:$E$11,2,FALSE)</f>
        <v>#N/A</v>
      </c>
      <c r="AI118" s="106">
        <f>'Securities Details'!I21</f>
        <v>0</v>
      </c>
      <c r="AJ118" s="106">
        <f>'Securities Details'!J21</f>
        <v>0</v>
      </c>
      <c r="AK118" s="111">
        <f>'Securities Details'!K21</f>
        <v>0</v>
      </c>
      <c r="AL118" s="111">
        <f>'Securities Details'!L21</f>
        <v>0</v>
      </c>
      <c r="AM118" s="113">
        <f>'Securities Details'!M21</f>
        <v>0</v>
      </c>
      <c r="AN118" s="90">
        <f>'Securities Details'!N21</f>
        <v>0</v>
      </c>
      <c r="AO118" s="90">
        <f>'Securities Details'!O21</f>
        <v>0</v>
      </c>
      <c r="AP118" s="90">
        <f>'Securities Details'!P21</f>
        <v>0</v>
      </c>
      <c r="AQ118" s="90">
        <f>'Securities Details'!Q21</f>
        <v>0</v>
      </c>
      <c r="AR118" s="90">
        <f>'Securities Details'!R21</f>
        <v>0</v>
      </c>
      <c r="AS118" s="97">
        <f>'Securities Details'!S21</f>
        <v>0</v>
      </c>
      <c r="AT118" s="90">
        <f>'Securities Details'!T21</f>
        <v>0</v>
      </c>
      <c r="AU118" s="90">
        <f>'Securities Details'!U21</f>
        <v>0</v>
      </c>
      <c r="AV118" s="90" t="str">
        <f>IF(AU118="Yes",'Securities Details'!V21,"")</f>
        <v/>
      </c>
      <c r="AW118" s="90">
        <f>'Securities Details'!W21</f>
        <v>0</v>
      </c>
      <c r="AX118" s="90">
        <f>'Securities Details'!X21</f>
        <v>0</v>
      </c>
      <c r="AY118" s="97" t="str">
        <f>IF(AU118="Yes",'Securities Details'!Y21,"")</f>
        <v/>
      </c>
      <c r="AZ118" s="90" t="str">
        <f>IF(AU118="Yes",'Securities Details'!Z21,"")</f>
        <v/>
      </c>
      <c r="BA118" s="90">
        <f>'Securities Details'!AB21</f>
        <v>0</v>
      </c>
      <c r="BB118" s="90" t="str">
        <f>IF(AU118="Yes",'Securities Details'!AA21,"")</f>
        <v/>
      </c>
      <c r="BC118" s="90">
        <f>'Securities Details'!AC21</f>
        <v>0</v>
      </c>
      <c r="BD118" s="90">
        <f>'Securities Details'!AD21</f>
        <v>0</v>
      </c>
      <c r="BE118" s="90">
        <f>'Securities Details'!AE21</f>
        <v>0</v>
      </c>
      <c r="BF118" s="90">
        <f>'Securities Details'!AF21</f>
        <v>0</v>
      </c>
      <c r="BG118" s="90">
        <f>'Securities Details'!AG21</f>
        <v>0</v>
      </c>
      <c r="BH118" s="90">
        <f>'Securities Details'!AH21</f>
        <v>0</v>
      </c>
      <c r="BI118" s="90">
        <f>'Securities Details'!AI21</f>
        <v>0</v>
      </c>
      <c r="BJ118" s="90">
        <f>'Securities Details'!AJ21</f>
        <v>0</v>
      </c>
      <c r="BK118" s="90">
        <f>'Securities Details'!AK21</f>
        <v>0</v>
      </c>
      <c r="BL118" s="90">
        <f>'Securities Details'!AL21</f>
        <v>0</v>
      </c>
      <c r="BM118" s="90">
        <f>'Securities Details'!AM21</f>
        <v>0</v>
      </c>
      <c r="BN118" s="90" t="str">
        <f>IF('Securities Details'!AN21="","",IF('Securities Details'!$E$11="Yes",'Securities Details'!AN21,""))</f>
        <v/>
      </c>
      <c r="BO118" s="90" t="str">
        <f>IF('Securities Details'!AO21="","",IF('Securities Details'!$E$11="Yes",'Securities Details'!AO21,""))</f>
        <v/>
      </c>
      <c r="BP118" s="90" t="str">
        <f>IF('Securities Details'!$E$11="Yes",'Securities Details'!AP21,"")</f>
        <v/>
      </c>
      <c r="BQ118" s="90" t="str">
        <f>IF(BE118=SecDLookups!$S$2,TRIM(LEFT(BF118, SEARCH("-",BF118,1)-1)),"")</f>
        <v/>
      </c>
      <c r="BR118" s="90" t="str">
        <f>IF(BE118=SecDLookups!$S$2,TRIM(RIGHT(BF118, LEN(BF118) - SEARCH("-",BF118,1))),"")</f>
        <v/>
      </c>
      <c r="BS118" s="90" t="str">
        <f>IF(BE118=SecDLookups!$S$3,BF118,"")</f>
        <v/>
      </c>
      <c r="BT118" s="90" t="str">
        <f>IF(BE118=SecDLookups!$S$4,BF118,"")</f>
        <v/>
      </c>
      <c r="BU118" s="90" t="str">
        <f>IF(BG118=SecDLookups!$T$2,TRIM(LEFT(BH118, SEARCH("-",BH118,1)-1)),"")</f>
        <v/>
      </c>
      <c r="BV118" s="90" t="str">
        <f>IF(BG118=SecDLookups!$T$2,TRIM(RIGHT(BH118,LEN(BH118) - SEARCH("-",BH118,1))),"")</f>
        <v/>
      </c>
      <c r="BW118" s="90" t="str">
        <f>IF(BG118=SecDLookups!$T$3,BH118,"")</f>
        <v/>
      </c>
      <c r="BX118" s="90" t="str">
        <f>IF(BG118=SecDLookups!$T$4,BH118,"")</f>
        <v/>
      </c>
      <c r="BY118" s="90" t="str">
        <f>IF(BI118=SecDLookups!$U$2,TRIM(LEFT(BJ118, SEARCH("-",BJ118,1)-1)),"")</f>
        <v/>
      </c>
      <c r="BZ118" s="90" t="str">
        <f>IF(BI118=SecDLookups!$U$2,TRIM(RIGHT(BJ118, LEN(BJ118) - SEARCH("-",BJ118,1))),"")</f>
        <v/>
      </c>
      <c r="CA118" s="90" t="str">
        <f>IF(BI118=SecDLookups!$U$3,BJ118,"")</f>
        <v/>
      </c>
      <c r="CB118" s="90" t="str">
        <f>IF(BI118=SecDLookups!$U$4,BJ118,"")</f>
        <v/>
      </c>
      <c r="CC118" s="90" t="str">
        <f>IF(BK118=SecDLookups!$V$2,TRIM(LEFT(BL118, SEARCH("-",BL118,1)-1)),"")</f>
        <v/>
      </c>
      <c r="CD118" s="90" t="str">
        <f>IF(BK118=SecDLookups!$V$2,TRIM(RIGHT(BL118, LEN(BL118) - SEARCH("-",BL118,1))),"")</f>
        <v/>
      </c>
      <c r="CE118" s="90" t="str">
        <f>IF(BK118=SecDLookups!$V$3,BL118,"")</f>
        <v/>
      </c>
      <c r="CF118" s="90" t="str">
        <f>IF(BK118=SecDLookups!$V$4,BL118,"")</f>
        <v/>
      </c>
    </row>
    <row r="119" spans="1:84" x14ac:dyDescent="0.25">
      <c r="N119"/>
      <c r="O119"/>
      <c r="P119"/>
      <c r="Q119"/>
      <c r="R119"/>
      <c r="S119"/>
      <c r="T119"/>
      <c r="AB119" s="89"/>
      <c r="AC119" s="111">
        <f>'Securities Details'!C22</f>
        <v>0</v>
      </c>
      <c r="AD119" s="111">
        <f>'Securities Details'!D22</f>
        <v>0</v>
      </c>
      <c r="AE119" s="111">
        <f>'Securities Details'!E22</f>
        <v>0</v>
      </c>
      <c r="AF119" s="111">
        <f>'Securities Details'!F22</f>
        <v>0</v>
      </c>
      <c r="AG119" s="111">
        <f>'Securities Details'!G22</f>
        <v>0</v>
      </c>
      <c r="AH119" s="106" t="e">
        <f>VLOOKUP(AG119,SecDLookups!$D$2:$E$11,2,FALSE)</f>
        <v>#N/A</v>
      </c>
      <c r="AI119" s="106">
        <f>'Securities Details'!I22</f>
        <v>0</v>
      </c>
      <c r="AJ119" s="106">
        <f>'Securities Details'!J22</f>
        <v>0</v>
      </c>
      <c r="AK119" s="111">
        <f>'Securities Details'!K22</f>
        <v>0</v>
      </c>
      <c r="AL119" s="111">
        <f>'Securities Details'!L22</f>
        <v>0</v>
      </c>
      <c r="AM119" s="113">
        <f>'Securities Details'!M22</f>
        <v>0</v>
      </c>
      <c r="AN119" s="90">
        <f>'Securities Details'!N22</f>
        <v>0</v>
      </c>
      <c r="AO119" s="90">
        <f>'Securities Details'!O22</f>
        <v>0</v>
      </c>
      <c r="AP119" s="90">
        <f>'Securities Details'!P22</f>
        <v>0</v>
      </c>
      <c r="AQ119" s="90">
        <f>'Securities Details'!Q22</f>
        <v>0</v>
      </c>
      <c r="AR119" s="90">
        <f>'Securities Details'!R22</f>
        <v>0</v>
      </c>
      <c r="AS119" s="97">
        <f>'Securities Details'!S22</f>
        <v>0</v>
      </c>
      <c r="AT119" s="90">
        <f>'Securities Details'!T22</f>
        <v>0</v>
      </c>
      <c r="AU119" s="90">
        <f>'Securities Details'!U22</f>
        <v>0</v>
      </c>
      <c r="AV119" s="90" t="str">
        <f>IF(AU119="Yes",'Securities Details'!V22,"")</f>
        <v/>
      </c>
      <c r="AW119" s="90">
        <f>'Securities Details'!W22</f>
        <v>0</v>
      </c>
      <c r="AX119" s="90">
        <f>'Securities Details'!X22</f>
        <v>0</v>
      </c>
      <c r="AY119" s="97" t="str">
        <f>IF(AU119="Yes",'Securities Details'!Y22,"")</f>
        <v/>
      </c>
      <c r="AZ119" s="90" t="str">
        <f>IF(AU119="Yes",'Securities Details'!Z22,"")</f>
        <v/>
      </c>
      <c r="BA119" s="90">
        <f>'Securities Details'!AB22</f>
        <v>0</v>
      </c>
      <c r="BB119" s="90" t="str">
        <f>IF(AU119="Yes",'Securities Details'!AA22,"")</f>
        <v/>
      </c>
      <c r="BC119" s="90">
        <f>'Securities Details'!AC22</f>
        <v>0</v>
      </c>
      <c r="BD119" s="90">
        <f>'Securities Details'!AD22</f>
        <v>0</v>
      </c>
      <c r="BE119" s="90">
        <f>'Securities Details'!AE22</f>
        <v>0</v>
      </c>
      <c r="BF119" s="90">
        <f>'Securities Details'!AF22</f>
        <v>0</v>
      </c>
      <c r="BG119" s="90">
        <f>'Securities Details'!AG22</f>
        <v>0</v>
      </c>
      <c r="BH119" s="90">
        <f>'Securities Details'!AH22</f>
        <v>0</v>
      </c>
      <c r="BI119" s="90">
        <f>'Securities Details'!AI22</f>
        <v>0</v>
      </c>
      <c r="BJ119" s="90">
        <f>'Securities Details'!AJ22</f>
        <v>0</v>
      </c>
      <c r="BK119" s="90">
        <f>'Securities Details'!AK22</f>
        <v>0</v>
      </c>
      <c r="BL119" s="90">
        <f>'Securities Details'!AL22</f>
        <v>0</v>
      </c>
      <c r="BM119" s="90">
        <f>'Securities Details'!AM22</f>
        <v>0</v>
      </c>
      <c r="BN119" s="90" t="str">
        <f>IF('Securities Details'!AN22="","",IF('Securities Details'!$E$11="Yes",'Securities Details'!AN22,""))</f>
        <v/>
      </c>
      <c r="BO119" s="90" t="str">
        <f>IF('Securities Details'!AO22="","",IF('Securities Details'!$E$11="Yes",'Securities Details'!AO22,""))</f>
        <v/>
      </c>
      <c r="BP119" s="90" t="str">
        <f>IF('Securities Details'!$E$11="Yes",'Securities Details'!AP22,"")</f>
        <v/>
      </c>
      <c r="BQ119" s="90" t="str">
        <f>IF(BE119=SecDLookups!$S$2,TRIM(LEFT(BF119, SEARCH("-",BF119,1)-1)),"")</f>
        <v/>
      </c>
      <c r="BR119" s="90" t="str">
        <f>IF(BE119=SecDLookups!$S$2,TRIM(RIGHT(BF119, LEN(BF119) - SEARCH("-",BF119,1))),"")</f>
        <v/>
      </c>
      <c r="BS119" s="90" t="str">
        <f>IF(BE119=SecDLookups!$S$3,BF119,"")</f>
        <v/>
      </c>
      <c r="BT119" s="90" t="str">
        <f>IF(BE119=SecDLookups!$S$4,BF119,"")</f>
        <v/>
      </c>
      <c r="BU119" s="90" t="str">
        <f>IF(BG119=SecDLookups!$T$2,TRIM(LEFT(BH119, SEARCH("-",BH119,1)-1)),"")</f>
        <v/>
      </c>
      <c r="BV119" s="90" t="str">
        <f>IF(BG119=SecDLookups!$T$2,TRIM(RIGHT(BH119,LEN(BH119) - SEARCH("-",BH119,1))),"")</f>
        <v/>
      </c>
      <c r="BW119" s="90" t="str">
        <f>IF(BG119=SecDLookups!$T$3,BH119,"")</f>
        <v/>
      </c>
      <c r="BX119" s="90" t="str">
        <f>IF(BG119=SecDLookups!$T$4,BH119,"")</f>
        <v/>
      </c>
      <c r="BY119" s="90" t="str">
        <f>IF(BI119=SecDLookups!$U$2,TRIM(LEFT(BJ119, SEARCH("-",BJ119,1)-1)),"")</f>
        <v/>
      </c>
      <c r="BZ119" s="90" t="str">
        <f>IF(BI119=SecDLookups!$U$2,TRIM(RIGHT(BJ119, LEN(BJ119) - SEARCH("-",BJ119,1))),"")</f>
        <v/>
      </c>
      <c r="CA119" s="90" t="str">
        <f>IF(BI119=SecDLookups!$U$3,BJ119,"")</f>
        <v/>
      </c>
      <c r="CB119" s="90" t="str">
        <f>IF(BI119=SecDLookups!$U$4,BJ119,"")</f>
        <v/>
      </c>
      <c r="CC119" s="90" t="str">
        <f>IF(BK119=SecDLookups!$V$2,TRIM(LEFT(BL119, SEARCH("-",BL119,1)-1)),"")</f>
        <v/>
      </c>
      <c r="CD119" s="90" t="str">
        <f>IF(BK119=SecDLookups!$V$2,TRIM(RIGHT(BL119, LEN(BL119) - SEARCH("-",BL119,1))),"")</f>
        <v/>
      </c>
      <c r="CE119" s="90" t="str">
        <f>IF(BK119=SecDLookups!$V$3,BL119,"")</f>
        <v/>
      </c>
      <c r="CF119" s="90" t="str">
        <f>IF(BK119=SecDLookups!$V$4,BL119,"")</f>
        <v/>
      </c>
    </row>
    <row r="120" spans="1:84" x14ac:dyDescent="0.25">
      <c r="N120"/>
      <c r="O120"/>
      <c r="P120"/>
      <c r="Q120"/>
      <c r="R120"/>
      <c r="S120"/>
      <c r="T120"/>
      <c r="AB120" s="89"/>
      <c r="AC120" s="111">
        <f>'Securities Details'!C23</f>
        <v>0</v>
      </c>
      <c r="AD120" s="111">
        <f>'Securities Details'!D23</f>
        <v>0</v>
      </c>
      <c r="AE120" s="111">
        <f>'Securities Details'!E23</f>
        <v>0</v>
      </c>
      <c r="AF120" s="111">
        <f>'Securities Details'!F23</f>
        <v>0</v>
      </c>
      <c r="AG120" s="111">
        <f>'Securities Details'!G23</f>
        <v>0</v>
      </c>
      <c r="AH120" s="106" t="e">
        <f>VLOOKUP(AG120,SecDLookups!$D$2:$E$11,2,FALSE)</f>
        <v>#N/A</v>
      </c>
      <c r="AI120" s="106">
        <f>'Securities Details'!I23</f>
        <v>0</v>
      </c>
      <c r="AJ120" s="106">
        <f>'Securities Details'!J23</f>
        <v>0</v>
      </c>
      <c r="AK120" s="111">
        <f>'Securities Details'!K23</f>
        <v>0</v>
      </c>
      <c r="AL120" s="111">
        <f>'Securities Details'!L23</f>
        <v>0</v>
      </c>
      <c r="AM120" s="113">
        <f>'Securities Details'!M23</f>
        <v>0</v>
      </c>
      <c r="AN120" s="90">
        <f>'Securities Details'!N23</f>
        <v>0</v>
      </c>
      <c r="AO120" s="90">
        <f>'Securities Details'!O23</f>
        <v>0</v>
      </c>
      <c r="AP120" s="90">
        <f>'Securities Details'!P23</f>
        <v>0</v>
      </c>
      <c r="AQ120" s="90">
        <f>'Securities Details'!Q23</f>
        <v>0</v>
      </c>
      <c r="AR120" s="90">
        <f>'Securities Details'!R23</f>
        <v>0</v>
      </c>
      <c r="AS120" s="97">
        <f>'Securities Details'!S23</f>
        <v>0</v>
      </c>
      <c r="AT120" s="90">
        <f>'Securities Details'!T23</f>
        <v>0</v>
      </c>
      <c r="AU120" s="90">
        <f>'Securities Details'!U23</f>
        <v>0</v>
      </c>
      <c r="AV120" s="90" t="str">
        <f>IF(AU120="Yes",'Securities Details'!V23,"")</f>
        <v/>
      </c>
      <c r="AW120" s="90">
        <f>'Securities Details'!W23</f>
        <v>0</v>
      </c>
      <c r="AX120" s="90">
        <f>'Securities Details'!X23</f>
        <v>0</v>
      </c>
      <c r="AY120" s="97" t="str">
        <f>IF(AU120="Yes",'Securities Details'!Y23,"")</f>
        <v/>
      </c>
      <c r="AZ120" s="90" t="str">
        <f>IF(AU120="Yes",'Securities Details'!Z23,"")</f>
        <v/>
      </c>
      <c r="BA120" s="90">
        <f>'Securities Details'!AB23</f>
        <v>0</v>
      </c>
      <c r="BB120" s="90" t="str">
        <f>IF(AU120="Yes",'Securities Details'!AA23,"")</f>
        <v/>
      </c>
      <c r="BC120" s="90">
        <f>'Securities Details'!AC23</f>
        <v>0</v>
      </c>
      <c r="BD120" s="90">
        <f>'Securities Details'!AD23</f>
        <v>0</v>
      </c>
      <c r="BE120" s="90">
        <f>'Securities Details'!AE23</f>
        <v>0</v>
      </c>
      <c r="BF120" s="90">
        <f>'Securities Details'!AF23</f>
        <v>0</v>
      </c>
      <c r="BG120" s="90">
        <f>'Securities Details'!AG23</f>
        <v>0</v>
      </c>
      <c r="BH120" s="90">
        <f>'Securities Details'!AH23</f>
        <v>0</v>
      </c>
      <c r="BI120" s="90">
        <f>'Securities Details'!AI23</f>
        <v>0</v>
      </c>
      <c r="BJ120" s="90">
        <f>'Securities Details'!AJ23</f>
        <v>0</v>
      </c>
      <c r="BK120" s="90">
        <f>'Securities Details'!AK23</f>
        <v>0</v>
      </c>
      <c r="BL120" s="90">
        <f>'Securities Details'!AL23</f>
        <v>0</v>
      </c>
      <c r="BM120" s="90">
        <f>'Securities Details'!AM23</f>
        <v>0</v>
      </c>
      <c r="BN120" s="90" t="str">
        <f>IF('Securities Details'!AN23="","",IF('Securities Details'!$E$11="Yes",'Securities Details'!AN23,""))</f>
        <v/>
      </c>
      <c r="BO120" s="90" t="str">
        <f>IF('Securities Details'!AO23="","",IF('Securities Details'!$E$11="Yes",'Securities Details'!AO23,""))</f>
        <v/>
      </c>
      <c r="BP120" s="90" t="str">
        <f>IF('Securities Details'!$E$11="Yes",'Securities Details'!AP23,"")</f>
        <v/>
      </c>
      <c r="BQ120" s="90" t="str">
        <f>IF(BE120=SecDLookups!$S$2,TRIM(LEFT(BF120, SEARCH("-",BF120,1)-1)),"")</f>
        <v/>
      </c>
      <c r="BR120" s="90" t="str">
        <f>IF(BE120=SecDLookups!$S$2,TRIM(RIGHT(BF120, LEN(BF120) - SEARCH("-",BF120,1))),"")</f>
        <v/>
      </c>
      <c r="BS120" s="90" t="str">
        <f>IF(BE120=SecDLookups!$S$3,BF120,"")</f>
        <v/>
      </c>
      <c r="BT120" s="90" t="str">
        <f>IF(BE120=SecDLookups!$S$4,BF120,"")</f>
        <v/>
      </c>
      <c r="BU120" s="90" t="str">
        <f>IF(BG120=SecDLookups!$T$2,TRIM(LEFT(BH120, SEARCH("-",BH120,1)-1)),"")</f>
        <v/>
      </c>
      <c r="BV120" s="90" t="str">
        <f>IF(BG120=SecDLookups!$T$2,TRIM(RIGHT(BH120,LEN(BH120) - SEARCH("-",BH120,1))),"")</f>
        <v/>
      </c>
      <c r="BW120" s="90" t="str">
        <f>IF(BG120=SecDLookups!$T$3,BH120,"")</f>
        <v/>
      </c>
      <c r="BX120" s="90" t="str">
        <f>IF(BG120=SecDLookups!$T$4,BH120,"")</f>
        <v/>
      </c>
      <c r="BY120" s="90" t="str">
        <f>IF(BI120=SecDLookups!$U$2,TRIM(LEFT(BJ120, SEARCH("-",BJ120,1)-1)),"")</f>
        <v/>
      </c>
      <c r="BZ120" s="90" t="str">
        <f>IF(BI120=SecDLookups!$U$2,TRIM(RIGHT(BJ120, LEN(BJ120) - SEARCH("-",BJ120,1))),"")</f>
        <v/>
      </c>
      <c r="CA120" s="90" t="str">
        <f>IF(BI120=SecDLookups!$U$3,BJ120,"")</f>
        <v/>
      </c>
      <c r="CB120" s="90" t="str">
        <f>IF(BI120=SecDLookups!$U$4,BJ120,"")</f>
        <v/>
      </c>
      <c r="CC120" s="90" t="str">
        <f>IF(BK120=SecDLookups!$V$2,TRIM(LEFT(BL120, SEARCH("-",BL120,1)-1)),"")</f>
        <v/>
      </c>
      <c r="CD120" s="90" t="str">
        <f>IF(BK120=SecDLookups!$V$2,TRIM(RIGHT(BL120, LEN(BL120) - SEARCH("-",BL120,1))),"")</f>
        <v/>
      </c>
      <c r="CE120" s="90" t="str">
        <f>IF(BK120=SecDLookups!$V$3,BL120,"")</f>
        <v/>
      </c>
      <c r="CF120" s="90" t="str">
        <f>IF(BK120=SecDLookups!$V$4,BL120,"")</f>
        <v/>
      </c>
    </row>
    <row r="121" spans="1:84" x14ac:dyDescent="0.25">
      <c r="N121"/>
      <c r="O121"/>
      <c r="P121"/>
      <c r="Q121"/>
      <c r="R121"/>
      <c r="S121"/>
      <c r="T121"/>
      <c r="AB121" s="89"/>
      <c r="AC121" s="111">
        <f>'Securities Details'!C24</f>
        <v>0</v>
      </c>
      <c r="AD121" s="111">
        <f>'Securities Details'!D24</f>
        <v>0</v>
      </c>
      <c r="AE121" s="111">
        <f>'Securities Details'!E24</f>
        <v>0</v>
      </c>
      <c r="AF121" s="111">
        <f>'Securities Details'!F24</f>
        <v>0</v>
      </c>
      <c r="AG121" s="111">
        <f>'Securities Details'!G24</f>
        <v>0</v>
      </c>
      <c r="AH121" s="106" t="e">
        <f>VLOOKUP(AG121,SecDLookups!$D$2:$E$11,2,FALSE)</f>
        <v>#N/A</v>
      </c>
      <c r="AI121" s="106">
        <f>'Securities Details'!I24</f>
        <v>0</v>
      </c>
      <c r="AJ121" s="106">
        <f>'Securities Details'!J24</f>
        <v>0</v>
      </c>
      <c r="AK121" s="111">
        <f>'Securities Details'!K24</f>
        <v>0</v>
      </c>
      <c r="AL121" s="111">
        <f>'Securities Details'!L24</f>
        <v>0</v>
      </c>
      <c r="AM121" s="113">
        <f>'Securities Details'!M24</f>
        <v>0</v>
      </c>
      <c r="AN121" s="90">
        <f>'Securities Details'!N24</f>
        <v>0</v>
      </c>
      <c r="AO121" s="90">
        <f>'Securities Details'!O24</f>
        <v>0</v>
      </c>
      <c r="AP121" s="90">
        <f>'Securities Details'!P24</f>
        <v>0</v>
      </c>
      <c r="AQ121" s="90">
        <f>'Securities Details'!Q24</f>
        <v>0</v>
      </c>
      <c r="AR121" s="90">
        <f>'Securities Details'!R24</f>
        <v>0</v>
      </c>
      <c r="AS121" s="97">
        <f>'Securities Details'!S24</f>
        <v>0</v>
      </c>
      <c r="AT121" s="90">
        <f>'Securities Details'!T24</f>
        <v>0</v>
      </c>
      <c r="AU121" s="90">
        <f>'Securities Details'!U24</f>
        <v>0</v>
      </c>
      <c r="AV121" s="90" t="str">
        <f>IF(AU121="Yes",'Securities Details'!V24,"")</f>
        <v/>
      </c>
      <c r="AW121" s="90">
        <f>'Securities Details'!W24</f>
        <v>0</v>
      </c>
      <c r="AX121" s="90">
        <f>'Securities Details'!X24</f>
        <v>0</v>
      </c>
      <c r="AY121" s="97" t="str">
        <f>IF(AU121="Yes",'Securities Details'!Y24,"")</f>
        <v/>
      </c>
      <c r="AZ121" s="90" t="str">
        <f>IF(AU121="Yes",'Securities Details'!Z24,"")</f>
        <v/>
      </c>
      <c r="BA121" s="90">
        <f>'Securities Details'!AB24</f>
        <v>0</v>
      </c>
      <c r="BB121" s="90" t="str">
        <f>IF(AU121="Yes",'Securities Details'!AA24,"")</f>
        <v/>
      </c>
      <c r="BC121" s="90">
        <f>'Securities Details'!AC24</f>
        <v>0</v>
      </c>
      <c r="BD121" s="90">
        <f>'Securities Details'!AD24</f>
        <v>0</v>
      </c>
      <c r="BE121" s="90">
        <f>'Securities Details'!AE24</f>
        <v>0</v>
      </c>
      <c r="BF121" s="90">
        <f>'Securities Details'!AF24</f>
        <v>0</v>
      </c>
      <c r="BG121" s="90">
        <f>'Securities Details'!AG24</f>
        <v>0</v>
      </c>
      <c r="BH121" s="90">
        <f>'Securities Details'!AH24</f>
        <v>0</v>
      </c>
      <c r="BI121" s="90">
        <f>'Securities Details'!AI24</f>
        <v>0</v>
      </c>
      <c r="BJ121" s="90">
        <f>'Securities Details'!AJ24</f>
        <v>0</v>
      </c>
      <c r="BK121" s="90">
        <f>'Securities Details'!AK24</f>
        <v>0</v>
      </c>
      <c r="BL121" s="90">
        <f>'Securities Details'!AL24</f>
        <v>0</v>
      </c>
      <c r="BM121" s="90">
        <f>'Securities Details'!AM24</f>
        <v>0</v>
      </c>
      <c r="BN121" s="90" t="str">
        <f>IF('Securities Details'!AN24="","",IF('Securities Details'!$E$11="Yes",'Securities Details'!AN24,""))</f>
        <v/>
      </c>
      <c r="BO121" s="90" t="str">
        <f>IF('Securities Details'!AO24="","",IF('Securities Details'!$E$11="Yes",'Securities Details'!AO24,""))</f>
        <v/>
      </c>
      <c r="BP121" s="90" t="str">
        <f>IF('Securities Details'!$E$11="Yes",'Securities Details'!AP24,"")</f>
        <v/>
      </c>
      <c r="BQ121" s="90" t="str">
        <f>IF(BE121=SecDLookups!$S$2,TRIM(LEFT(BF121, SEARCH("-",BF121,1)-1)),"")</f>
        <v/>
      </c>
      <c r="BR121" s="90" t="str">
        <f>IF(BE121=SecDLookups!$S$2,TRIM(RIGHT(BF121, LEN(BF121) - SEARCH("-",BF121,1))),"")</f>
        <v/>
      </c>
      <c r="BS121" s="90" t="str">
        <f>IF(BE121=SecDLookups!$S$3,BF121,"")</f>
        <v/>
      </c>
      <c r="BT121" s="90" t="str">
        <f>IF(BE121=SecDLookups!$S$4,BF121,"")</f>
        <v/>
      </c>
      <c r="BU121" s="90" t="str">
        <f>IF(BG121=SecDLookups!$T$2,TRIM(LEFT(BH121, SEARCH("-",BH121,1)-1)),"")</f>
        <v/>
      </c>
      <c r="BV121" s="90" t="str">
        <f>IF(BG121=SecDLookups!$T$2,TRIM(RIGHT(BH121,LEN(BH121) - SEARCH("-",BH121,1))),"")</f>
        <v/>
      </c>
      <c r="BW121" s="90" t="str">
        <f>IF(BG121=SecDLookups!$T$3,BH121,"")</f>
        <v/>
      </c>
      <c r="BX121" s="90" t="str">
        <f>IF(BG121=SecDLookups!$T$4,BH121,"")</f>
        <v/>
      </c>
      <c r="BY121" s="90" t="str">
        <f>IF(BI121=SecDLookups!$U$2,TRIM(LEFT(BJ121, SEARCH("-",BJ121,1)-1)),"")</f>
        <v/>
      </c>
      <c r="BZ121" s="90" t="str">
        <f>IF(BI121=SecDLookups!$U$2,TRIM(RIGHT(BJ121, LEN(BJ121) - SEARCH("-",BJ121,1))),"")</f>
        <v/>
      </c>
      <c r="CA121" s="90" t="str">
        <f>IF(BI121=SecDLookups!$U$3,BJ121,"")</f>
        <v/>
      </c>
      <c r="CB121" s="90" t="str">
        <f>IF(BI121=SecDLookups!$U$4,BJ121,"")</f>
        <v/>
      </c>
      <c r="CC121" s="90" t="str">
        <f>IF(BK121=SecDLookups!$V$2,TRIM(LEFT(BL121, SEARCH("-",BL121,1)-1)),"")</f>
        <v/>
      </c>
      <c r="CD121" s="90" t="str">
        <f>IF(BK121=SecDLookups!$V$2,TRIM(RIGHT(BL121, LEN(BL121) - SEARCH("-",BL121,1))),"")</f>
        <v/>
      </c>
      <c r="CE121" s="90" t="str">
        <f>IF(BK121=SecDLookups!$V$3,BL121,"")</f>
        <v/>
      </c>
      <c r="CF121" s="90" t="str">
        <f>IF(BK121=SecDLookups!$V$4,BL121,"")</f>
        <v/>
      </c>
    </row>
    <row r="122" spans="1:84" x14ac:dyDescent="0.25">
      <c r="N122"/>
      <c r="O122"/>
      <c r="P122"/>
      <c r="Q122"/>
      <c r="R122"/>
      <c r="S122"/>
      <c r="T122"/>
      <c r="AB122" s="89"/>
      <c r="AC122" s="111">
        <f>'Securities Details'!C25</f>
        <v>0</v>
      </c>
      <c r="AD122" s="111">
        <f>'Securities Details'!D25</f>
        <v>0</v>
      </c>
      <c r="AE122" s="111">
        <f>'Securities Details'!E25</f>
        <v>0</v>
      </c>
      <c r="AF122" s="111">
        <f>'Securities Details'!F25</f>
        <v>0</v>
      </c>
      <c r="AG122" s="111">
        <f>'Securities Details'!G25</f>
        <v>0</v>
      </c>
      <c r="AH122" s="106" t="e">
        <f>VLOOKUP(AG122,SecDLookups!$D$2:$E$11,2,FALSE)</f>
        <v>#N/A</v>
      </c>
      <c r="AI122" s="106">
        <f>'Securities Details'!I25</f>
        <v>0</v>
      </c>
      <c r="AJ122" s="106">
        <f>'Securities Details'!J25</f>
        <v>0</v>
      </c>
      <c r="AK122" s="111">
        <f>'Securities Details'!K25</f>
        <v>0</v>
      </c>
      <c r="AL122" s="111">
        <f>'Securities Details'!L25</f>
        <v>0</v>
      </c>
      <c r="AM122" s="113">
        <f>'Securities Details'!M25</f>
        <v>0</v>
      </c>
      <c r="AN122" s="90">
        <f>'Securities Details'!N25</f>
        <v>0</v>
      </c>
      <c r="AO122" s="90">
        <f>'Securities Details'!O25</f>
        <v>0</v>
      </c>
      <c r="AP122" s="90">
        <f>'Securities Details'!P25</f>
        <v>0</v>
      </c>
      <c r="AQ122" s="90">
        <f>'Securities Details'!Q25</f>
        <v>0</v>
      </c>
      <c r="AR122" s="90">
        <f>'Securities Details'!R25</f>
        <v>0</v>
      </c>
      <c r="AS122" s="97">
        <f>'Securities Details'!S25</f>
        <v>0</v>
      </c>
      <c r="AT122" s="90">
        <f>'Securities Details'!T25</f>
        <v>0</v>
      </c>
      <c r="AU122" s="90">
        <f>'Securities Details'!U25</f>
        <v>0</v>
      </c>
      <c r="AV122" s="90" t="str">
        <f>IF(AU122="Yes",'Securities Details'!V25,"")</f>
        <v/>
      </c>
      <c r="AW122" s="90">
        <f>'Securities Details'!W25</f>
        <v>0</v>
      </c>
      <c r="AX122" s="90">
        <f>'Securities Details'!X25</f>
        <v>0</v>
      </c>
      <c r="AY122" s="97" t="str">
        <f>IF(AU122="Yes",'Securities Details'!Y25,"")</f>
        <v/>
      </c>
      <c r="AZ122" s="90" t="str">
        <f>IF(AU122="Yes",'Securities Details'!Z25,"")</f>
        <v/>
      </c>
      <c r="BA122" s="90">
        <f>'Securities Details'!AB25</f>
        <v>0</v>
      </c>
      <c r="BB122" s="90" t="str">
        <f>IF(AU122="Yes",'Securities Details'!AA25,"")</f>
        <v/>
      </c>
      <c r="BC122" s="90">
        <f>'Securities Details'!AC25</f>
        <v>0</v>
      </c>
      <c r="BD122" s="90">
        <f>'Securities Details'!AD25</f>
        <v>0</v>
      </c>
      <c r="BE122" s="90">
        <f>'Securities Details'!AE25</f>
        <v>0</v>
      </c>
      <c r="BF122" s="90">
        <f>'Securities Details'!AF25</f>
        <v>0</v>
      </c>
      <c r="BG122" s="90">
        <f>'Securities Details'!AG25</f>
        <v>0</v>
      </c>
      <c r="BH122" s="90">
        <f>'Securities Details'!AH25</f>
        <v>0</v>
      </c>
      <c r="BI122" s="90">
        <f>'Securities Details'!AI25</f>
        <v>0</v>
      </c>
      <c r="BJ122" s="90">
        <f>'Securities Details'!AJ25</f>
        <v>0</v>
      </c>
      <c r="BK122" s="90">
        <f>'Securities Details'!AK25</f>
        <v>0</v>
      </c>
      <c r="BL122" s="90">
        <f>'Securities Details'!AL25</f>
        <v>0</v>
      </c>
      <c r="BM122" s="90">
        <f>'Securities Details'!AM25</f>
        <v>0</v>
      </c>
      <c r="BN122" s="90" t="str">
        <f>IF('Securities Details'!AN25="","",IF('Securities Details'!$E$11="Yes",'Securities Details'!AN25,""))</f>
        <v/>
      </c>
      <c r="BO122" s="90" t="str">
        <f>IF('Securities Details'!AO25="","",IF('Securities Details'!$E$11="Yes",'Securities Details'!AO25,""))</f>
        <v/>
      </c>
      <c r="BP122" s="90" t="str">
        <f>IF('Securities Details'!$E$11="Yes",'Securities Details'!AP25,"")</f>
        <v/>
      </c>
      <c r="BQ122" s="90" t="str">
        <f>IF(BE122=SecDLookups!$S$2,TRIM(LEFT(BF122, SEARCH("-",BF122,1)-1)),"")</f>
        <v/>
      </c>
      <c r="BR122" s="90" t="str">
        <f>IF(BE122=SecDLookups!$S$2,TRIM(RIGHT(BF122, LEN(BF122) - SEARCH("-",BF122,1))),"")</f>
        <v/>
      </c>
      <c r="BS122" s="90" t="str">
        <f>IF(BE122=SecDLookups!$S$3,BF122,"")</f>
        <v/>
      </c>
      <c r="BT122" s="90" t="str">
        <f>IF(BE122=SecDLookups!$S$4,BF122,"")</f>
        <v/>
      </c>
      <c r="BU122" s="90" t="str">
        <f>IF(BG122=SecDLookups!$T$2,TRIM(LEFT(BH122, SEARCH("-",BH122,1)-1)),"")</f>
        <v/>
      </c>
      <c r="BV122" s="90" t="str">
        <f>IF(BG122=SecDLookups!$T$2,TRIM(RIGHT(BH122,LEN(BH122) - SEARCH("-",BH122,1))),"")</f>
        <v/>
      </c>
      <c r="BW122" s="90" t="str">
        <f>IF(BG122=SecDLookups!$T$3,BH122,"")</f>
        <v/>
      </c>
      <c r="BX122" s="90" t="str">
        <f>IF(BG122=SecDLookups!$T$4,BH122,"")</f>
        <v/>
      </c>
      <c r="BY122" s="90" t="str">
        <f>IF(BI122=SecDLookups!$U$2,TRIM(LEFT(BJ122, SEARCH("-",BJ122,1)-1)),"")</f>
        <v/>
      </c>
      <c r="BZ122" s="90" t="str">
        <f>IF(BI122=SecDLookups!$U$2,TRIM(RIGHT(BJ122, LEN(BJ122) - SEARCH("-",BJ122,1))),"")</f>
        <v/>
      </c>
      <c r="CA122" s="90" t="str">
        <f>IF(BI122=SecDLookups!$U$3,BJ122,"")</f>
        <v/>
      </c>
      <c r="CB122" s="90" t="str">
        <f>IF(BI122=SecDLookups!$U$4,BJ122,"")</f>
        <v/>
      </c>
      <c r="CC122" s="90" t="str">
        <f>IF(BK122=SecDLookups!$V$2,TRIM(LEFT(BL122, SEARCH("-",BL122,1)-1)),"")</f>
        <v/>
      </c>
      <c r="CD122" s="90" t="str">
        <f>IF(BK122=SecDLookups!$V$2,TRIM(RIGHT(BL122, LEN(BL122) - SEARCH("-",BL122,1))),"")</f>
        <v/>
      </c>
      <c r="CE122" s="90" t="str">
        <f>IF(BK122=SecDLookups!$V$3,BL122,"")</f>
        <v/>
      </c>
      <c r="CF122" s="90" t="str">
        <f>IF(BK122=SecDLookups!$V$4,BL122,"")</f>
        <v/>
      </c>
    </row>
    <row r="123" spans="1:84" x14ac:dyDescent="0.25">
      <c r="N123"/>
      <c r="O123"/>
      <c r="P123"/>
      <c r="Q123"/>
      <c r="R123"/>
      <c r="S123"/>
      <c r="T123"/>
      <c r="AB123" s="89"/>
      <c r="AC123" s="111">
        <f>'Securities Details'!C26</f>
        <v>0</v>
      </c>
      <c r="AD123" s="111">
        <f>'Securities Details'!D26</f>
        <v>0</v>
      </c>
      <c r="AE123" s="111">
        <f>'Securities Details'!E26</f>
        <v>0</v>
      </c>
      <c r="AF123" s="111">
        <f>'Securities Details'!F26</f>
        <v>0</v>
      </c>
      <c r="AG123" s="111">
        <f>'Securities Details'!G26</f>
        <v>0</v>
      </c>
      <c r="AH123" s="106" t="e">
        <f>VLOOKUP(AG123,SecDLookups!$D$2:$E$11,2,FALSE)</f>
        <v>#N/A</v>
      </c>
      <c r="AI123" s="106">
        <f>'Securities Details'!I26</f>
        <v>0</v>
      </c>
      <c r="AJ123" s="106">
        <f>'Securities Details'!J26</f>
        <v>0</v>
      </c>
      <c r="AK123" s="111">
        <f>'Securities Details'!K26</f>
        <v>0</v>
      </c>
      <c r="AL123" s="111">
        <f>'Securities Details'!L26</f>
        <v>0</v>
      </c>
      <c r="AM123" s="113">
        <f>'Securities Details'!M26</f>
        <v>0</v>
      </c>
      <c r="AN123" s="90">
        <f>'Securities Details'!N26</f>
        <v>0</v>
      </c>
      <c r="AO123" s="90">
        <f>'Securities Details'!O26</f>
        <v>0</v>
      </c>
      <c r="AP123" s="90">
        <f>'Securities Details'!P26</f>
        <v>0</v>
      </c>
      <c r="AQ123" s="90">
        <f>'Securities Details'!Q26</f>
        <v>0</v>
      </c>
      <c r="AR123" s="90">
        <f>'Securities Details'!R26</f>
        <v>0</v>
      </c>
      <c r="AS123" s="97">
        <f>'Securities Details'!S26</f>
        <v>0</v>
      </c>
      <c r="AT123" s="90">
        <f>'Securities Details'!T26</f>
        <v>0</v>
      </c>
      <c r="AU123" s="90">
        <f>'Securities Details'!U26</f>
        <v>0</v>
      </c>
      <c r="AV123" s="90" t="str">
        <f>IF(AU123="Yes",'Securities Details'!V26,"")</f>
        <v/>
      </c>
      <c r="AW123" s="90">
        <f>'Securities Details'!W26</f>
        <v>0</v>
      </c>
      <c r="AX123" s="90">
        <f>'Securities Details'!X26</f>
        <v>0</v>
      </c>
      <c r="AY123" s="97" t="str">
        <f>IF(AU123="Yes",'Securities Details'!Y26,"")</f>
        <v/>
      </c>
      <c r="AZ123" s="90" t="str">
        <f>IF(AU123="Yes",'Securities Details'!Z26,"")</f>
        <v/>
      </c>
      <c r="BA123" s="90">
        <f>'Securities Details'!AB26</f>
        <v>0</v>
      </c>
      <c r="BB123" s="90" t="str">
        <f>IF(AU123="Yes",'Securities Details'!AA26,"")</f>
        <v/>
      </c>
      <c r="BC123" s="90">
        <f>'Securities Details'!AC26</f>
        <v>0</v>
      </c>
      <c r="BD123" s="90">
        <f>'Securities Details'!AD26</f>
        <v>0</v>
      </c>
      <c r="BE123" s="90">
        <f>'Securities Details'!AE26</f>
        <v>0</v>
      </c>
      <c r="BF123" s="90">
        <f>'Securities Details'!AF26</f>
        <v>0</v>
      </c>
      <c r="BG123" s="90">
        <f>'Securities Details'!AG26</f>
        <v>0</v>
      </c>
      <c r="BH123" s="90">
        <f>'Securities Details'!AH26</f>
        <v>0</v>
      </c>
      <c r="BI123" s="90">
        <f>'Securities Details'!AI26</f>
        <v>0</v>
      </c>
      <c r="BJ123" s="90">
        <f>'Securities Details'!AJ26</f>
        <v>0</v>
      </c>
      <c r="BK123" s="90">
        <f>'Securities Details'!AK26</f>
        <v>0</v>
      </c>
      <c r="BL123" s="90">
        <f>'Securities Details'!AL26</f>
        <v>0</v>
      </c>
      <c r="BM123" s="90">
        <f>'Securities Details'!AM26</f>
        <v>0</v>
      </c>
      <c r="BN123" s="90" t="str">
        <f>IF('Securities Details'!AN26="","",IF('Securities Details'!$E$11="Yes",'Securities Details'!AN26,""))</f>
        <v/>
      </c>
      <c r="BO123" s="90" t="str">
        <f>IF('Securities Details'!AO26="","",IF('Securities Details'!$E$11="Yes",'Securities Details'!AO26,""))</f>
        <v/>
      </c>
      <c r="BP123" s="90" t="str">
        <f>IF('Securities Details'!$E$11="Yes",'Securities Details'!AP26,"")</f>
        <v/>
      </c>
      <c r="BQ123" s="90" t="str">
        <f>IF(BE123=SecDLookups!$S$2,TRIM(LEFT(BF123, SEARCH("-",BF123,1)-1)),"")</f>
        <v/>
      </c>
      <c r="BR123" s="90" t="str">
        <f>IF(BE123=SecDLookups!$S$2,TRIM(RIGHT(BF123, LEN(BF123) - SEARCH("-",BF123,1))),"")</f>
        <v/>
      </c>
      <c r="BS123" s="90" t="str">
        <f>IF(BE123=SecDLookups!$S$3,BF123,"")</f>
        <v/>
      </c>
      <c r="BT123" s="90" t="str">
        <f>IF(BE123=SecDLookups!$S$4,BF123,"")</f>
        <v/>
      </c>
      <c r="BU123" s="90" t="str">
        <f>IF(BG123=SecDLookups!$T$2,TRIM(LEFT(BH123, SEARCH("-",BH123,1)-1)),"")</f>
        <v/>
      </c>
      <c r="BV123" s="90" t="str">
        <f>IF(BG123=SecDLookups!$T$2,TRIM(RIGHT(BH123,LEN(BH123) - SEARCH("-",BH123,1))),"")</f>
        <v/>
      </c>
      <c r="BW123" s="90" t="str">
        <f>IF(BG123=SecDLookups!$T$3,BH123,"")</f>
        <v/>
      </c>
      <c r="BX123" s="90" t="str">
        <f>IF(BG123=SecDLookups!$T$4,BH123,"")</f>
        <v/>
      </c>
      <c r="BY123" s="90" t="str">
        <f>IF(BI123=SecDLookups!$U$2,TRIM(LEFT(BJ123, SEARCH("-",BJ123,1)-1)),"")</f>
        <v/>
      </c>
      <c r="BZ123" s="90" t="str">
        <f>IF(BI123=SecDLookups!$U$2,TRIM(RIGHT(BJ123, LEN(BJ123) - SEARCH("-",BJ123,1))),"")</f>
        <v/>
      </c>
      <c r="CA123" s="90" t="str">
        <f>IF(BI123=SecDLookups!$U$3,BJ123,"")</f>
        <v/>
      </c>
      <c r="CB123" s="90" t="str">
        <f>IF(BI123=SecDLookups!$U$4,BJ123,"")</f>
        <v/>
      </c>
      <c r="CC123" s="90" t="str">
        <f>IF(BK123=SecDLookups!$V$2,TRIM(LEFT(BL123, SEARCH("-",BL123,1)-1)),"")</f>
        <v/>
      </c>
      <c r="CD123" s="90" t="str">
        <f>IF(BK123=SecDLookups!$V$2,TRIM(RIGHT(BL123, LEN(BL123) - SEARCH("-",BL123,1))),"")</f>
        <v/>
      </c>
      <c r="CE123" s="90" t="str">
        <f>IF(BK123=SecDLookups!$V$3,BL123,"")</f>
        <v/>
      </c>
      <c r="CF123" s="90" t="str">
        <f>IF(BK123=SecDLookups!$V$4,BL123,"")</f>
        <v/>
      </c>
    </row>
    <row r="124" spans="1:84" x14ac:dyDescent="0.25">
      <c r="N124"/>
      <c r="O124"/>
      <c r="P124"/>
      <c r="Q124"/>
      <c r="R124"/>
      <c r="S124"/>
      <c r="T124"/>
      <c r="AB124" s="89"/>
      <c r="AC124" s="111">
        <f>'Securities Details'!C27</f>
        <v>0</v>
      </c>
      <c r="AD124" s="111">
        <f>'Securities Details'!D27</f>
        <v>0</v>
      </c>
      <c r="AE124" s="111">
        <f>'Securities Details'!E27</f>
        <v>0</v>
      </c>
      <c r="AF124" s="111">
        <f>'Securities Details'!F27</f>
        <v>0</v>
      </c>
      <c r="AG124" s="111">
        <f>'Securities Details'!G27</f>
        <v>0</v>
      </c>
      <c r="AH124" s="106" t="e">
        <f>VLOOKUP(AG124,SecDLookups!$D$2:$E$11,2,FALSE)</f>
        <v>#N/A</v>
      </c>
      <c r="AI124" s="106">
        <f>'Securities Details'!I27</f>
        <v>0</v>
      </c>
      <c r="AJ124" s="106">
        <f>'Securities Details'!J27</f>
        <v>0</v>
      </c>
      <c r="AK124" s="111">
        <f>'Securities Details'!K27</f>
        <v>0</v>
      </c>
      <c r="AL124" s="111">
        <f>'Securities Details'!L27</f>
        <v>0</v>
      </c>
      <c r="AM124" s="113">
        <f>'Securities Details'!M27</f>
        <v>0</v>
      </c>
      <c r="AN124" s="90">
        <f>'Securities Details'!N27</f>
        <v>0</v>
      </c>
      <c r="AO124" s="90">
        <f>'Securities Details'!O27</f>
        <v>0</v>
      </c>
      <c r="AP124" s="90">
        <f>'Securities Details'!P27</f>
        <v>0</v>
      </c>
      <c r="AQ124" s="90">
        <f>'Securities Details'!Q27</f>
        <v>0</v>
      </c>
      <c r="AR124" s="90">
        <f>'Securities Details'!R27</f>
        <v>0</v>
      </c>
      <c r="AS124" s="97">
        <f>'Securities Details'!S27</f>
        <v>0</v>
      </c>
      <c r="AT124" s="90">
        <f>'Securities Details'!T27</f>
        <v>0</v>
      </c>
      <c r="AU124" s="90">
        <f>'Securities Details'!U27</f>
        <v>0</v>
      </c>
      <c r="AV124" s="90" t="str">
        <f>IF(AU124="Yes",'Securities Details'!V27,"")</f>
        <v/>
      </c>
      <c r="AW124" s="90">
        <f>'Securities Details'!W27</f>
        <v>0</v>
      </c>
      <c r="AX124" s="90">
        <f>'Securities Details'!X27</f>
        <v>0</v>
      </c>
      <c r="AY124" s="97" t="str">
        <f>IF(AU124="Yes",'Securities Details'!Y27,"")</f>
        <v/>
      </c>
      <c r="AZ124" s="90" t="str">
        <f>IF(AU124="Yes",'Securities Details'!Z27,"")</f>
        <v/>
      </c>
      <c r="BA124" s="90">
        <f>'Securities Details'!AB27</f>
        <v>0</v>
      </c>
      <c r="BB124" s="90" t="str">
        <f>IF(AU124="Yes",'Securities Details'!AA27,"")</f>
        <v/>
      </c>
      <c r="BC124" s="90">
        <f>'Securities Details'!AC27</f>
        <v>0</v>
      </c>
      <c r="BD124" s="90">
        <f>'Securities Details'!AD27</f>
        <v>0</v>
      </c>
      <c r="BE124" s="90">
        <f>'Securities Details'!AE27</f>
        <v>0</v>
      </c>
      <c r="BF124" s="90">
        <f>'Securities Details'!AF27</f>
        <v>0</v>
      </c>
      <c r="BG124" s="90">
        <f>'Securities Details'!AG27</f>
        <v>0</v>
      </c>
      <c r="BH124" s="90">
        <f>'Securities Details'!AH27</f>
        <v>0</v>
      </c>
      <c r="BI124" s="90">
        <f>'Securities Details'!AI27</f>
        <v>0</v>
      </c>
      <c r="BJ124" s="90">
        <f>'Securities Details'!AJ27</f>
        <v>0</v>
      </c>
      <c r="BK124" s="90">
        <f>'Securities Details'!AK27</f>
        <v>0</v>
      </c>
      <c r="BL124" s="90">
        <f>'Securities Details'!AL27</f>
        <v>0</v>
      </c>
      <c r="BM124" s="90">
        <f>'Securities Details'!AM27</f>
        <v>0</v>
      </c>
      <c r="BN124" s="90" t="str">
        <f>IF('Securities Details'!AN27="","",IF('Securities Details'!$E$11="Yes",'Securities Details'!AN27,""))</f>
        <v/>
      </c>
      <c r="BO124" s="90" t="str">
        <f>IF('Securities Details'!AO27="","",IF('Securities Details'!$E$11="Yes",'Securities Details'!AO27,""))</f>
        <v/>
      </c>
      <c r="BP124" s="90" t="str">
        <f>IF('Securities Details'!$E$11="Yes",'Securities Details'!AP27,"")</f>
        <v/>
      </c>
      <c r="BQ124" s="90" t="str">
        <f>IF(BE124=SecDLookups!$S$2,TRIM(LEFT(BF124, SEARCH("-",BF124,1)-1)),"")</f>
        <v/>
      </c>
      <c r="BR124" s="90" t="str">
        <f>IF(BE124=SecDLookups!$S$2,TRIM(RIGHT(BF124, LEN(BF124) - SEARCH("-",BF124,1))),"")</f>
        <v/>
      </c>
      <c r="BS124" s="90" t="str">
        <f>IF(BE124=SecDLookups!$S$3,BF124,"")</f>
        <v/>
      </c>
      <c r="BT124" s="90" t="str">
        <f>IF(BE124=SecDLookups!$S$4,BF124,"")</f>
        <v/>
      </c>
      <c r="BU124" s="90" t="str">
        <f>IF(BG124=SecDLookups!$T$2,TRIM(LEFT(BH124, SEARCH("-",BH124,1)-1)),"")</f>
        <v/>
      </c>
      <c r="BV124" s="90" t="str">
        <f>IF(BG124=SecDLookups!$T$2,TRIM(RIGHT(BH124,LEN(BH124) - SEARCH("-",BH124,1))),"")</f>
        <v/>
      </c>
      <c r="BW124" s="90" t="str">
        <f>IF(BG124=SecDLookups!$T$3,BH124,"")</f>
        <v/>
      </c>
      <c r="BX124" s="90" t="str">
        <f>IF(BG124=SecDLookups!$T$4,BH124,"")</f>
        <v/>
      </c>
      <c r="BY124" s="90" t="str">
        <f>IF(BI124=SecDLookups!$U$2,TRIM(LEFT(BJ124, SEARCH("-",BJ124,1)-1)),"")</f>
        <v/>
      </c>
      <c r="BZ124" s="90" t="str">
        <f>IF(BI124=SecDLookups!$U$2,TRIM(RIGHT(BJ124, LEN(BJ124) - SEARCH("-",BJ124,1))),"")</f>
        <v/>
      </c>
      <c r="CA124" s="90" t="str">
        <f>IF(BI124=SecDLookups!$U$3,BJ124,"")</f>
        <v/>
      </c>
      <c r="CB124" s="90" t="str">
        <f>IF(BI124=SecDLookups!$U$4,BJ124,"")</f>
        <v/>
      </c>
      <c r="CC124" s="90" t="str">
        <f>IF(BK124=SecDLookups!$V$2,TRIM(LEFT(BL124, SEARCH("-",BL124,1)-1)),"")</f>
        <v/>
      </c>
      <c r="CD124" s="90" t="str">
        <f>IF(BK124=SecDLookups!$V$2,TRIM(RIGHT(BL124, LEN(BL124) - SEARCH("-",BL124,1))),"")</f>
        <v/>
      </c>
      <c r="CE124" s="90" t="str">
        <f>IF(BK124=SecDLookups!$V$3,BL124,"")</f>
        <v/>
      </c>
      <c r="CF124" s="90" t="str">
        <f>IF(BK124=SecDLookups!$V$4,BL124,"")</f>
        <v/>
      </c>
    </row>
    <row r="125" spans="1:84" x14ac:dyDescent="0.25">
      <c r="N125"/>
      <c r="O125"/>
      <c r="P125"/>
      <c r="Q125"/>
      <c r="R125"/>
      <c r="S125"/>
      <c r="T125"/>
      <c r="AB125" s="89"/>
      <c r="AC125" s="111">
        <f>'Securities Details'!C28</f>
        <v>0</v>
      </c>
      <c r="AD125" s="111">
        <f>'Securities Details'!D28</f>
        <v>0</v>
      </c>
      <c r="AE125" s="111">
        <f>'Securities Details'!E28</f>
        <v>0</v>
      </c>
      <c r="AF125" s="111">
        <f>'Securities Details'!F28</f>
        <v>0</v>
      </c>
      <c r="AG125" s="111">
        <f>'Securities Details'!G28</f>
        <v>0</v>
      </c>
      <c r="AH125" s="106" t="e">
        <f>VLOOKUP(AG125,SecDLookups!$D$2:$E$11,2,FALSE)</f>
        <v>#N/A</v>
      </c>
      <c r="AI125" s="106">
        <f>'Securities Details'!I28</f>
        <v>0</v>
      </c>
      <c r="AJ125" s="106">
        <f>'Securities Details'!J28</f>
        <v>0</v>
      </c>
      <c r="AK125" s="111">
        <f>'Securities Details'!K28</f>
        <v>0</v>
      </c>
      <c r="AL125" s="111">
        <f>'Securities Details'!L28</f>
        <v>0</v>
      </c>
      <c r="AM125" s="113">
        <f>'Securities Details'!M28</f>
        <v>0</v>
      </c>
      <c r="AN125" s="90">
        <f>'Securities Details'!N28</f>
        <v>0</v>
      </c>
      <c r="AO125" s="90">
        <f>'Securities Details'!O28</f>
        <v>0</v>
      </c>
      <c r="AP125" s="90">
        <f>'Securities Details'!P28</f>
        <v>0</v>
      </c>
      <c r="AQ125" s="90">
        <f>'Securities Details'!Q28</f>
        <v>0</v>
      </c>
      <c r="AR125" s="90">
        <f>'Securities Details'!R28</f>
        <v>0</v>
      </c>
      <c r="AS125" s="97">
        <f>'Securities Details'!S28</f>
        <v>0</v>
      </c>
      <c r="AT125" s="90">
        <f>'Securities Details'!T28</f>
        <v>0</v>
      </c>
      <c r="AU125" s="90">
        <f>'Securities Details'!U28</f>
        <v>0</v>
      </c>
      <c r="AV125" s="90" t="str">
        <f>IF(AU125="Yes",'Securities Details'!V28,"")</f>
        <v/>
      </c>
      <c r="AW125" s="90">
        <f>'Securities Details'!W28</f>
        <v>0</v>
      </c>
      <c r="AX125" s="90">
        <f>'Securities Details'!X28</f>
        <v>0</v>
      </c>
      <c r="AY125" s="97" t="str">
        <f>IF(AU125="Yes",'Securities Details'!Y28,"")</f>
        <v/>
      </c>
      <c r="AZ125" s="90" t="str">
        <f>IF(AU125="Yes",'Securities Details'!Z28,"")</f>
        <v/>
      </c>
      <c r="BA125" s="90">
        <f>'Securities Details'!AB28</f>
        <v>0</v>
      </c>
      <c r="BB125" s="90" t="str">
        <f>IF(AU125="Yes",'Securities Details'!AA28,"")</f>
        <v/>
      </c>
      <c r="BC125" s="90">
        <f>'Securities Details'!AC28</f>
        <v>0</v>
      </c>
      <c r="BD125" s="90">
        <f>'Securities Details'!AD28</f>
        <v>0</v>
      </c>
      <c r="BE125" s="90">
        <f>'Securities Details'!AE28</f>
        <v>0</v>
      </c>
      <c r="BF125" s="90">
        <f>'Securities Details'!AF28</f>
        <v>0</v>
      </c>
      <c r="BG125" s="90">
        <f>'Securities Details'!AG28</f>
        <v>0</v>
      </c>
      <c r="BH125" s="90">
        <f>'Securities Details'!AH28</f>
        <v>0</v>
      </c>
      <c r="BI125" s="90">
        <f>'Securities Details'!AI28</f>
        <v>0</v>
      </c>
      <c r="BJ125" s="90">
        <f>'Securities Details'!AJ28</f>
        <v>0</v>
      </c>
      <c r="BK125" s="90">
        <f>'Securities Details'!AK28</f>
        <v>0</v>
      </c>
      <c r="BL125" s="90">
        <f>'Securities Details'!AL28</f>
        <v>0</v>
      </c>
      <c r="BM125" s="90">
        <f>'Securities Details'!AM28</f>
        <v>0</v>
      </c>
      <c r="BN125" s="90" t="str">
        <f>IF('Securities Details'!AN28="","",IF('Securities Details'!$E$11="Yes",'Securities Details'!AN28,""))</f>
        <v/>
      </c>
      <c r="BO125" s="90" t="str">
        <f>IF('Securities Details'!AO28="","",IF('Securities Details'!$E$11="Yes",'Securities Details'!AO28,""))</f>
        <v/>
      </c>
      <c r="BP125" s="90" t="str">
        <f>IF('Securities Details'!$E$11="Yes",'Securities Details'!AP28,"")</f>
        <v/>
      </c>
      <c r="BQ125" s="90" t="str">
        <f>IF(BE125=SecDLookups!$S$2,TRIM(LEFT(BF125, SEARCH("-",BF125,1)-1)),"")</f>
        <v/>
      </c>
      <c r="BR125" s="90" t="str">
        <f>IF(BE125=SecDLookups!$S$2,TRIM(RIGHT(BF125, LEN(BF125) - SEARCH("-",BF125,1))),"")</f>
        <v/>
      </c>
      <c r="BS125" s="90" t="str">
        <f>IF(BE125=SecDLookups!$S$3,BF125,"")</f>
        <v/>
      </c>
      <c r="BT125" s="90" t="str">
        <f>IF(BE125=SecDLookups!$S$4,BF125,"")</f>
        <v/>
      </c>
      <c r="BU125" s="90" t="str">
        <f>IF(BG125=SecDLookups!$T$2,TRIM(LEFT(BH125, SEARCH("-",BH125,1)-1)),"")</f>
        <v/>
      </c>
      <c r="BV125" s="90" t="str">
        <f>IF(BG125=SecDLookups!$T$2,TRIM(RIGHT(BH125,LEN(BH125) - SEARCH("-",BH125,1))),"")</f>
        <v/>
      </c>
      <c r="BW125" s="90" t="str">
        <f>IF(BG125=SecDLookups!$T$3,BH125,"")</f>
        <v/>
      </c>
      <c r="BX125" s="90" t="str">
        <f>IF(BG125=SecDLookups!$T$4,BH125,"")</f>
        <v/>
      </c>
      <c r="BY125" s="90" t="str">
        <f>IF(BI125=SecDLookups!$U$2,TRIM(LEFT(BJ125, SEARCH("-",BJ125,1)-1)),"")</f>
        <v/>
      </c>
      <c r="BZ125" s="90" t="str">
        <f>IF(BI125=SecDLookups!$U$2,TRIM(RIGHT(BJ125, LEN(BJ125) - SEARCH("-",BJ125,1))),"")</f>
        <v/>
      </c>
      <c r="CA125" s="90" t="str">
        <f>IF(BI125=SecDLookups!$U$3,BJ125,"")</f>
        <v/>
      </c>
      <c r="CB125" s="90" t="str">
        <f>IF(BI125=SecDLookups!$U$4,BJ125,"")</f>
        <v/>
      </c>
      <c r="CC125" s="90" t="str">
        <f>IF(BK125=SecDLookups!$V$2,TRIM(LEFT(BL125, SEARCH("-",BL125,1)-1)),"")</f>
        <v/>
      </c>
      <c r="CD125" s="90" t="str">
        <f>IF(BK125=SecDLookups!$V$2,TRIM(RIGHT(BL125, LEN(BL125) - SEARCH("-",BL125,1))),"")</f>
        <v/>
      </c>
      <c r="CE125" s="90" t="str">
        <f>IF(BK125=SecDLookups!$V$3,BL125,"")</f>
        <v/>
      </c>
      <c r="CF125" s="90" t="str">
        <f>IF(BK125=SecDLookups!$V$4,BL125,"")</f>
        <v/>
      </c>
    </row>
    <row r="126" spans="1:84" x14ac:dyDescent="0.25">
      <c r="N126"/>
      <c r="O126"/>
      <c r="P126"/>
      <c r="Q126"/>
      <c r="R126"/>
      <c r="S126"/>
      <c r="T126"/>
      <c r="AB126" s="89"/>
      <c r="AC126" s="111">
        <f>'Securities Details'!C29</f>
        <v>0</v>
      </c>
      <c r="AD126" s="111">
        <f>'Securities Details'!D29</f>
        <v>0</v>
      </c>
      <c r="AE126" s="111">
        <f>'Securities Details'!E29</f>
        <v>0</v>
      </c>
      <c r="AF126" s="111">
        <f>'Securities Details'!F29</f>
        <v>0</v>
      </c>
      <c r="AG126" s="111">
        <f>'Securities Details'!G29</f>
        <v>0</v>
      </c>
      <c r="AH126" s="106" t="e">
        <f>VLOOKUP(AG126,SecDLookups!$D$2:$E$11,2,FALSE)</f>
        <v>#N/A</v>
      </c>
      <c r="AI126" s="106">
        <f>'Securities Details'!I29</f>
        <v>0</v>
      </c>
      <c r="AJ126" s="106">
        <f>'Securities Details'!J29</f>
        <v>0</v>
      </c>
      <c r="AK126" s="111">
        <f>'Securities Details'!K29</f>
        <v>0</v>
      </c>
      <c r="AL126" s="111">
        <f>'Securities Details'!L29</f>
        <v>0</v>
      </c>
      <c r="AM126" s="113">
        <f>'Securities Details'!M29</f>
        <v>0</v>
      </c>
      <c r="AN126" s="90">
        <f>'Securities Details'!N29</f>
        <v>0</v>
      </c>
      <c r="AO126" s="90">
        <f>'Securities Details'!O29</f>
        <v>0</v>
      </c>
      <c r="AP126" s="90">
        <f>'Securities Details'!P29</f>
        <v>0</v>
      </c>
      <c r="AQ126" s="90">
        <f>'Securities Details'!Q29</f>
        <v>0</v>
      </c>
      <c r="AR126" s="90">
        <f>'Securities Details'!R29</f>
        <v>0</v>
      </c>
      <c r="AS126" s="97">
        <f>'Securities Details'!S29</f>
        <v>0</v>
      </c>
      <c r="AT126" s="90">
        <f>'Securities Details'!T29</f>
        <v>0</v>
      </c>
      <c r="AU126" s="90">
        <f>'Securities Details'!U29</f>
        <v>0</v>
      </c>
      <c r="AV126" s="90" t="str">
        <f>IF(AU126="Yes",'Securities Details'!V29,"")</f>
        <v/>
      </c>
      <c r="AW126" s="90">
        <f>'Securities Details'!W29</f>
        <v>0</v>
      </c>
      <c r="AX126" s="90">
        <f>'Securities Details'!X29</f>
        <v>0</v>
      </c>
      <c r="AY126" s="97" t="str">
        <f>IF(AU126="Yes",'Securities Details'!Y29,"")</f>
        <v/>
      </c>
      <c r="AZ126" s="90" t="str">
        <f>IF(AU126="Yes",'Securities Details'!Z29,"")</f>
        <v/>
      </c>
      <c r="BA126" s="90">
        <f>'Securities Details'!AB29</f>
        <v>0</v>
      </c>
      <c r="BB126" s="90" t="str">
        <f>IF(AU126="Yes",'Securities Details'!AA29,"")</f>
        <v/>
      </c>
      <c r="BC126" s="90">
        <f>'Securities Details'!AC29</f>
        <v>0</v>
      </c>
      <c r="BD126" s="90">
        <f>'Securities Details'!AD29</f>
        <v>0</v>
      </c>
      <c r="BE126" s="90">
        <f>'Securities Details'!AE29</f>
        <v>0</v>
      </c>
      <c r="BF126" s="90">
        <f>'Securities Details'!AF29</f>
        <v>0</v>
      </c>
      <c r="BG126" s="90">
        <f>'Securities Details'!AG29</f>
        <v>0</v>
      </c>
      <c r="BH126" s="90">
        <f>'Securities Details'!AH29</f>
        <v>0</v>
      </c>
      <c r="BI126" s="90">
        <f>'Securities Details'!AI29</f>
        <v>0</v>
      </c>
      <c r="BJ126" s="90">
        <f>'Securities Details'!AJ29</f>
        <v>0</v>
      </c>
      <c r="BK126" s="90">
        <f>'Securities Details'!AK29</f>
        <v>0</v>
      </c>
      <c r="BL126" s="90">
        <f>'Securities Details'!AL29</f>
        <v>0</v>
      </c>
      <c r="BM126" s="90">
        <f>'Securities Details'!AM29</f>
        <v>0</v>
      </c>
      <c r="BN126" s="90" t="str">
        <f>IF('Securities Details'!AN29="","",IF('Securities Details'!$E$11="Yes",'Securities Details'!AN29,""))</f>
        <v/>
      </c>
      <c r="BO126" s="90" t="str">
        <f>IF('Securities Details'!AO29="","",IF('Securities Details'!$E$11="Yes",'Securities Details'!AO29,""))</f>
        <v/>
      </c>
      <c r="BP126" s="90" t="str">
        <f>IF('Securities Details'!$E$11="Yes",'Securities Details'!AP29,"")</f>
        <v/>
      </c>
      <c r="BQ126" s="90" t="str">
        <f>IF(BE126=SecDLookups!$S$2,TRIM(LEFT(BF126, SEARCH("-",BF126,1)-1)),"")</f>
        <v/>
      </c>
      <c r="BR126" s="90" t="str">
        <f>IF(BE126=SecDLookups!$S$2,TRIM(RIGHT(BF126, LEN(BF126) - SEARCH("-",BF126,1))),"")</f>
        <v/>
      </c>
      <c r="BS126" s="90" t="str">
        <f>IF(BE126=SecDLookups!$S$3,BF126,"")</f>
        <v/>
      </c>
      <c r="BT126" s="90" t="str">
        <f>IF(BE126=SecDLookups!$S$4,BF126,"")</f>
        <v/>
      </c>
      <c r="BU126" s="90" t="str">
        <f>IF(BG126=SecDLookups!$T$2,TRIM(LEFT(BH126, SEARCH("-",BH126,1)-1)),"")</f>
        <v/>
      </c>
      <c r="BV126" s="90" t="str">
        <f>IF(BG126=SecDLookups!$T$2,TRIM(RIGHT(BH126,LEN(BH126) - SEARCH("-",BH126,1))),"")</f>
        <v/>
      </c>
      <c r="BW126" s="90" t="str">
        <f>IF(BG126=SecDLookups!$T$3,BH126,"")</f>
        <v/>
      </c>
      <c r="BX126" s="90" t="str">
        <f>IF(BG126=SecDLookups!$T$4,BH126,"")</f>
        <v/>
      </c>
      <c r="BY126" s="90" t="str">
        <f>IF(BI126=SecDLookups!$U$2,TRIM(LEFT(BJ126, SEARCH("-",BJ126,1)-1)),"")</f>
        <v/>
      </c>
      <c r="BZ126" s="90" t="str">
        <f>IF(BI126=SecDLookups!$U$2,TRIM(RIGHT(BJ126, LEN(BJ126) - SEARCH("-",BJ126,1))),"")</f>
        <v/>
      </c>
      <c r="CA126" s="90" t="str">
        <f>IF(BI126=SecDLookups!$U$3,BJ126,"")</f>
        <v/>
      </c>
      <c r="CB126" s="90" t="str">
        <f>IF(BI126=SecDLookups!$U$4,BJ126,"")</f>
        <v/>
      </c>
      <c r="CC126" s="90" t="str">
        <f>IF(BK126=SecDLookups!$V$2,TRIM(LEFT(BL126, SEARCH("-",BL126,1)-1)),"")</f>
        <v/>
      </c>
      <c r="CD126" s="90" t="str">
        <f>IF(BK126=SecDLookups!$V$2,TRIM(RIGHT(BL126, LEN(BL126) - SEARCH("-",BL126,1))),"")</f>
        <v/>
      </c>
      <c r="CE126" s="90" t="str">
        <f>IF(BK126=SecDLookups!$V$3,BL126,"")</f>
        <v/>
      </c>
      <c r="CF126" s="90" t="str">
        <f>IF(BK126=SecDLookups!$V$4,BL126,"")</f>
        <v/>
      </c>
    </row>
    <row r="127" spans="1:84" x14ac:dyDescent="0.25">
      <c r="N127"/>
      <c r="O127"/>
      <c r="P127"/>
      <c r="Q127"/>
      <c r="R127"/>
      <c r="S127"/>
      <c r="T127"/>
      <c r="AB127" s="89"/>
      <c r="AC127" s="111">
        <f>'Securities Details'!C30</f>
        <v>0</v>
      </c>
      <c r="AD127" s="111">
        <f>'Securities Details'!D30</f>
        <v>0</v>
      </c>
      <c r="AE127" s="111">
        <f>'Securities Details'!E30</f>
        <v>0</v>
      </c>
      <c r="AF127" s="111">
        <f>'Securities Details'!F30</f>
        <v>0</v>
      </c>
      <c r="AG127" s="111">
        <f>'Securities Details'!G30</f>
        <v>0</v>
      </c>
      <c r="AH127" s="106" t="e">
        <f>VLOOKUP(AG127,SecDLookups!$D$2:$E$11,2,FALSE)</f>
        <v>#N/A</v>
      </c>
      <c r="AI127" s="106">
        <f>'Securities Details'!I30</f>
        <v>0</v>
      </c>
      <c r="AJ127" s="106">
        <f>'Securities Details'!J30</f>
        <v>0</v>
      </c>
      <c r="AK127" s="111">
        <f>'Securities Details'!K30</f>
        <v>0</v>
      </c>
      <c r="AL127" s="111">
        <f>'Securities Details'!L30</f>
        <v>0</v>
      </c>
      <c r="AM127" s="113">
        <f>'Securities Details'!M30</f>
        <v>0</v>
      </c>
      <c r="AN127" s="90">
        <f>'Securities Details'!N30</f>
        <v>0</v>
      </c>
      <c r="AO127" s="90">
        <f>'Securities Details'!O30</f>
        <v>0</v>
      </c>
      <c r="AP127" s="90">
        <f>'Securities Details'!P30</f>
        <v>0</v>
      </c>
      <c r="AQ127" s="90">
        <f>'Securities Details'!Q30</f>
        <v>0</v>
      </c>
      <c r="AR127" s="90">
        <f>'Securities Details'!R30</f>
        <v>0</v>
      </c>
      <c r="AS127" s="97">
        <f>'Securities Details'!S30</f>
        <v>0</v>
      </c>
      <c r="AT127" s="90">
        <f>'Securities Details'!T30</f>
        <v>0</v>
      </c>
      <c r="AU127" s="90">
        <f>'Securities Details'!U30</f>
        <v>0</v>
      </c>
      <c r="AV127" s="90" t="str">
        <f>IF(AU127="Yes",'Securities Details'!V30,"")</f>
        <v/>
      </c>
      <c r="AW127" s="90">
        <f>'Securities Details'!W30</f>
        <v>0</v>
      </c>
      <c r="AX127" s="90">
        <f>'Securities Details'!X30</f>
        <v>0</v>
      </c>
      <c r="AY127" s="97" t="str">
        <f>IF(AU127="Yes",'Securities Details'!Y30,"")</f>
        <v/>
      </c>
      <c r="AZ127" s="90" t="str">
        <f>IF(AU127="Yes",'Securities Details'!Z30,"")</f>
        <v/>
      </c>
      <c r="BA127" s="90">
        <f>'Securities Details'!AB30</f>
        <v>0</v>
      </c>
      <c r="BB127" s="90" t="str">
        <f>IF(AU127="Yes",'Securities Details'!AA30,"")</f>
        <v/>
      </c>
      <c r="BC127" s="90">
        <f>'Securities Details'!AC30</f>
        <v>0</v>
      </c>
      <c r="BD127" s="90">
        <f>'Securities Details'!AD30</f>
        <v>0</v>
      </c>
      <c r="BE127" s="90">
        <f>'Securities Details'!AE30</f>
        <v>0</v>
      </c>
      <c r="BF127" s="90">
        <f>'Securities Details'!AF30</f>
        <v>0</v>
      </c>
      <c r="BG127" s="90">
        <f>'Securities Details'!AG30</f>
        <v>0</v>
      </c>
      <c r="BH127" s="90">
        <f>'Securities Details'!AH30</f>
        <v>0</v>
      </c>
      <c r="BI127" s="90">
        <f>'Securities Details'!AI30</f>
        <v>0</v>
      </c>
      <c r="BJ127" s="90">
        <f>'Securities Details'!AJ30</f>
        <v>0</v>
      </c>
      <c r="BK127" s="90">
        <f>'Securities Details'!AK30</f>
        <v>0</v>
      </c>
      <c r="BL127" s="90">
        <f>'Securities Details'!AL30</f>
        <v>0</v>
      </c>
      <c r="BM127" s="90">
        <f>'Securities Details'!AM30</f>
        <v>0</v>
      </c>
      <c r="BN127" s="90" t="str">
        <f>IF('Securities Details'!AN30="","",IF('Securities Details'!$E$11="Yes",'Securities Details'!AN30,""))</f>
        <v/>
      </c>
      <c r="BO127" s="90" t="str">
        <f>IF('Securities Details'!AO30="","",IF('Securities Details'!$E$11="Yes",'Securities Details'!AO30,""))</f>
        <v/>
      </c>
      <c r="BP127" s="90" t="str">
        <f>IF('Securities Details'!$E$11="Yes",'Securities Details'!AP30,"")</f>
        <v/>
      </c>
      <c r="BQ127" s="90" t="str">
        <f>IF(BE127=SecDLookups!$S$2,TRIM(LEFT(BF127, SEARCH("-",BF127,1)-1)),"")</f>
        <v/>
      </c>
      <c r="BR127" s="90" t="str">
        <f>IF(BE127=SecDLookups!$S$2,TRIM(RIGHT(BF127, LEN(BF127) - SEARCH("-",BF127,1))),"")</f>
        <v/>
      </c>
      <c r="BS127" s="90" t="str">
        <f>IF(BE127=SecDLookups!$S$3,BF127,"")</f>
        <v/>
      </c>
      <c r="BT127" s="90" t="str">
        <f>IF(BE127=SecDLookups!$S$4,BF127,"")</f>
        <v/>
      </c>
      <c r="BU127" s="90" t="str">
        <f>IF(BG127=SecDLookups!$T$2,TRIM(LEFT(BH127, SEARCH("-",BH127,1)-1)),"")</f>
        <v/>
      </c>
      <c r="BV127" s="90" t="str">
        <f>IF(BG127=SecDLookups!$T$2,TRIM(RIGHT(BH127,LEN(BH127) - SEARCH("-",BH127,1))),"")</f>
        <v/>
      </c>
      <c r="BW127" s="90" t="str">
        <f>IF(BG127=SecDLookups!$T$3,BH127,"")</f>
        <v/>
      </c>
      <c r="BX127" s="90" t="str">
        <f>IF(BG127=SecDLookups!$T$4,BH127,"")</f>
        <v/>
      </c>
      <c r="BY127" s="90" t="str">
        <f>IF(BI127=SecDLookups!$U$2,TRIM(LEFT(BJ127, SEARCH("-",BJ127,1)-1)),"")</f>
        <v/>
      </c>
      <c r="BZ127" s="90" t="str">
        <f>IF(BI127=SecDLookups!$U$2,TRIM(RIGHT(BJ127, LEN(BJ127) - SEARCH("-",BJ127,1))),"")</f>
        <v/>
      </c>
      <c r="CA127" s="90" t="str">
        <f>IF(BI127=SecDLookups!$U$3,BJ127,"")</f>
        <v/>
      </c>
      <c r="CB127" s="90" t="str">
        <f>IF(BI127=SecDLookups!$U$4,BJ127,"")</f>
        <v/>
      </c>
      <c r="CC127" s="90" t="str">
        <f>IF(BK127=SecDLookups!$V$2,TRIM(LEFT(BL127, SEARCH("-",BL127,1)-1)),"")</f>
        <v/>
      </c>
      <c r="CD127" s="90" t="str">
        <f>IF(BK127=SecDLookups!$V$2,TRIM(RIGHT(BL127, LEN(BL127) - SEARCH("-",BL127,1))),"")</f>
        <v/>
      </c>
      <c r="CE127" s="90" t="str">
        <f>IF(BK127=SecDLookups!$V$3,BL127,"")</f>
        <v/>
      </c>
      <c r="CF127" s="90" t="str">
        <f>IF(BK127=SecDLookups!$V$4,BL127,"")</f>
        <v/>
      </c>
    </row>
    <row r="128" spans="1:84" x14ac:dyDescent="0.25">
      <c r="N128"/>
      <c r="O128"/>
      <c r="P128"/>
      <c r="Q128"/>
      <c r="R128"/>
      <c r="S128"/>
      <c r="T128"/>
      <c r="AB128" s="89"/>
      <c r="AC128" s="111">
        <f>'Securities Details'!C31</f>
        <v>0</v>
      </c>
      <c r="AD128" s="111">
        <f>'Securities Details'!D31</f>
        <v>0</v>
      </c>
      <c r="AE128" s="111">
        <f>'Securities Details'!E31</f>
        <v>0</v>
      </c>
      <c r="AF128" s="111">
        <f>'Securities Details'!F31</f>
        <v>0</v>
      </c>
      <c r="AG128" s="111">
        <f>'Securities Details'!G31</f>
        <v>0</v>
      </c>
      <c r="AH128" s="106" t="e">
        <f>VLOOKUP(AG128,SecDLookups!$D$2:$E$11,2,FALSE)</f>
        <v>#N/A</v>
      </c>
      <c r="AI128" s="106">
        <f>'Securities Details'!I31</f>
        <v>0</v>
      </c>
      <c r="AJ128" s="106">
        <f>'Securities Details'!J31</f>
        <v>0</v>
      </c>
      <c r="AK128" s="111">
        <f>'Securities Details'!K31</f>
        <v>0</v>
      </c>
      <c r="AL128" s="111">
        <f>'Securities Details'!L31</f>
        <v>0</v>
      </c>
      <c r="AM128" s="113">
        <f>'Securities Details'!M31</f>
        <v>0</v>
      </c>
      <c r="AN128" s="90">
        <f>'Securities Details'!N31</f>
        <v>0</v>
      </c>
      <c r="AO128" s="90">
        <f>'Securities Details'!O31</f>
        <v>0</v>
      </c>
      <c r="AP128" s="90">
        <f>'Securities Details'!P31</f>
        <v>0</v>
      </c>
      <c r="AQ128" s="90">
        <f>'Securities Details'!Q31</f>
        <v>0</v>
      </c>
      <c r="AR128" s="90">
        <f>'Securities Details'!R31</f>
        <v>0</v>
      </c>
      <c r="AS128" s="97">
        <f>'Securities Details'!S31</f>
        <v>0</v>
      </c>
      <c r="AT128" s="90">
        <f>'Securities Details'!T31</f>
        <v>0</v>
      </c>
      <c r="AU128" s="90">
        <f>'Securities Details'!U31</f>
        <v>0</v>
      </c>
      <c r="AV128" s="90" t="str">
        <f>IF(AU128="Yes",'Securities Details'!V31,"")</f>
        <v/>
      </c>
      <c r="AW128" s="90">
        <f>'Securities Details'!W31</f>
        <v>0</v>
      </c>
      <c r="AX128" s="90">
        <f>'Securities Details'!X31</f>
        <v>0</v>
      </c>
      <c r="AY128" s="97" t="str">
        <f>IF(AU128="Yes",'Securities Details'!Y31,"")</f>
        <v/>
      </c>
      <c r="AZ128" s="90" t="str">
        <f>IF(AU128="Yes",'Securities Details'!Z31,"")</f>
        <v/>
      </c>
      <c r="BA128" s="90">
        <f>'Securities Details'!AB31</f>
        <v>0</v>
      </c>
      <c r="BB128" s="90" t="str">
        <f>IF(AU128="Yes",'Securities Details'!AA31,"")</f>
        <v/>
      </c>
      <c r="BC128" s="90">
        <f>'Securities Details'!AC31</f>
        <v>0</v>
      </c>
      <c r="BD128" s="90">
        <f>'Securities Details'!AD31</f>
        <v>0</v>
      </c>
      <c r="BE128" s="90">
        <f>'Securities Details'!AE31</f>
        <v>0</v>
      </c>
      <c r="BF128" s="90">
        <f>'Securities Details'!AF31</f>
        <v>0</v>
      </c>
      <c r="BG128" s="90">
        <f>'Securities Details'!AG31</f>
        <v>0</v>
      </c>
      <c r="BH128" s="90">
        <f>'Securities Details'!AH31</f>
        <v>0</v>
      </c>
      <c r="BI128" s="90">
        <f>'Securities Details'!AI31</f>
        <v>0</v>
      </c>
      <c r="BJ128" s="90">
        <f>'Securities Details'!AJ31</f>
        <v>0</v>
      </c>
      <c r="BK128" s="90">
        <f>'Securities Details'!AK31</f>
        <v>0</v>
      </c>
      <c r="BL128" s="90">
        <f>'Securities Details'!AL31</f>
        <v>0</v>
      </c>
      <c r="BM128" s="90">
        <f>'Securities Details'!AM31</f>
        <v>0</v>
      </c>
      <c r="BN128" s="90" t="str">
        <f>IF('Securities Details'!AN31="","",IF('Securities Details'!$E$11="Yes",'Securities Details'!AN31,""))</f>
        <v/>
      </c>
      <c r="BO128" s="90" t="str">
        <f>IF('Securities Details'!AO31="","",IF('Securities Details'!$E$11="Yes",'Securities Details'!AO31,""))</f>
        <v/>
      </c>
      <c r="BP128" s="90" t="str">
        <f>IF('Securities Details'!$E$11="Yes",'Securities Details'!AP31,"")</f>
        <v/>
      </c>
      <c r="BQ128" s="90" t="str">
        <f>IF(BE128=SecDLookups!$S$2,TRIM(LEFT(BF128, SEARCH("-",BF128,1)-1)),"")</f>
        <v/>
      </c>
      <c r="BR128" s="90" t="str">
        <f>IF(BE128=SecDLookups!$S$2,TRIM(RIGHT(BF128, LEN(BF128) - SEARCH("-",BF128,1))),"")</f>
        <v/>
      </c>
      <c r="BS128" s="90" t="str">
        <f>IF(BE128=SecDLookups!$S$3,BF128,"")</f>
        <v/>
      </c>
      <c r="BT128" s="90" t="str">
        <f>IF(BE128=SecDLookups!$S$4,BF128,"")</f>
        <v/>
      </c>
      <c r="BU128" s="90" t="str">
        <f>IF(BG128=SecDLookups!$T$2,TRIM(LEFT(BH128, SEARCH("-",BH128,1)-1)),"")</f>
        <v/>
      </c>
      <c r="BV128" s="90" t="str">
        <f>IF(BG128=SecDLookups!$T$2,TRIM(RIGHT(BH128,LEN(BH128) - SEARCH("-",BH128,1))),"")</f>
        <v/>
      </c>
      <c r="BW128" s="90" t="str">
        <f>IF(BG128=SecDLookups!$T$3,BH128,"")</f>
        <v/>
      </c>
      <c r="BX128" s="90" t="str">
        <f>IF(BG128=SecDLookups!$T$4,BH128,"")</f>
        <v/>
      </c>
      <c r="BY128" s="90" t="str">
        <f>IF(BI128=SecDLookups!$U$2,TRIM(LEFT(BJ128, SEARCH("-",BJ128,1)-1)),"")</f>
        <v/>
      </c>
      <c r="BZ128" s="90" t="str">
        <f>IF(BI128=SecDLookups!$U$2,TRIM(RIGHT(BJ128, LEN(BJ128) - SEARCH("-",BJ128,1))),"")</f>
        <v/>
      </c>
      <c r="CA128" s="90" t="str">
        <f>IF(BI128=SecDLookups!$U$3,BJ128,"")</f>
        <v/>
      </c>
      <c r="CB128" s="90" t="str">
        <f>IF(BI128=SecDLookups!$U$4,BJ128,"")</f>
        <v/>
      </c>
      <c r="CC128" s="90" t="str">
        <f>IF(BK128=SecDLookups!$V$2,TRIM(LEFT(BL128, SEARCH("-",BL128,1)-1)),"")</f>
        <v/>
      </c>
      <c r="CD128" s="90" t="str">
        <f>IF(BK128=SecDLookups!$V$2,TRIM(RIGHT(BL128, LEN(BL128) - SEARCH("-",BL128,1))),"")</f>
        <v/>
      </c>
      <c r="CE128" s="90" t="str">
        <f>IF(BK128=SecDLookups!$V$3,BL128,"")</f>
        <v/>
      </c>
      <c r="CF128" s="90" t="str">
        <f>IF(BK128=SecDLookups!$V$4,BL128,"")</f>
        <v/>
      </c>
    </row>
    <row r="129" spans="14:84" x14ac:dyDescent="0.25">
      <c r="N129"/>
      <c r="O129"/>
      <c r="P129"/>
      <c r="Q129"/>
      <c r="R129"/>
      <c r="S129"/>
      <c r="T129"/>
      <c r="AB129" s="89"/>
      <c r="AC129" s="111">
        <f>'Securities Details'!C32</f>
        <v>0</v>
      </c>
      <c r="AD129" s="111">
        <f>'Securities Details'!D32</f>
        <v>0</v>
      </c>
      <c r="AE129" s="111">
        <f>'Securities Details'!E32</f>
        <v>0</v>
      </c>
      <c r="AF129" s="111">
        <f>'Securities Details'!F32</f>
        <v>0</v>
      </c>
      <c r="AG129" s="111">
        <f>'Securities Details'!G32</f>
        <v>0</v>
      </c>
      <c r="AH129" s="106" t="e">
        <f>VLOOKUP(AG129,SecDLookups!$D$2:$E$11,2,FALSE)</f>
        <v>#N/A</v>
      </c>
      <c r="AI129" s="106">
        <f>'Securities Details'!I32</f>
        <v>0</v>
      </c>
      <c r="AJ129" s="106">
        <f>'Securities Details'!J32</f>
        <v>0</v>
      </c>
      <c r="AK129" s="111">
        <f>'Securities Details'!K32</f>
        <v>0</v>
      </c>
      <c r="AL129" s="111">
        <f>'Securities Details'!L32</f>
        <v>0</v>
      </c>
      <c r="AM129" s="113">
        <f>'Securities Details'!M32</f>
        <v>0</v>
      </c>
      <c r="AN129" s="90">
        <f>'Securities Details'!N32</f>
        <v>0</v>
      </c>
      <c r="AO129" s="90">
        <f>'Securities Details'!O32</f>
        <v>0</v>
      </c>
      <c r="AP129" s="90">
        <f>'Securities Details'!P32</f>
        <v>0</v>
      </c>
      <c r="AQ129" s="90">
        <f>'Securities Details'!Q32</f>
        <v>0</v>
      </c>
      <c r="AR129" s="90">
        <f>'Securities Details'!R32</f>
        <v>0</v>
      </c>
      <c r="AS129" s="97">
        <f>'Securities Details'!S32</f>
        <v>0</v>
      </c>
      <c r="AT129" s="90">
        <f>'Securities Details'!T32</f>
        <v>0</v>
      </c>
      <c r="AU129" s="90">
        <f>'Securities Details'!U32</f>
        <v>0</v>
      </c>
      <c r="AV129" s="90" t="str">
        <f>IF(AU129="Yes",'Securities Details'!V32,"")</f>
        <v/>
      </c>
      <c r="AW129" s="90">
        <f>'Securities Details'!W32</f>
        <v>0</v>
      </c>
      <c r="AX129" s="90">
        <f>'Securities Details'!X32</f>
        <v>0</v>
      </c>
      <c r="AY129" s="97" t="str">
        <f>IF(AU129="Yes",'Securities Details'!Y32,"")</f>
        <v/>
      </c>
      <c r="AZ129" s="90" t="str">
        <f>IF(AU129="Yes",'Securities Details'!Z32,"")</f>
        <v/>
      </c>
      <c r="BA129" s="90">
        <f>'Securities Details'!AB32</f>
        <v>0</v>
      </c>
      <c r="BB129" s="90" t="str">
        <f>IF(AU129="Yes",'Securities Details'!AA32,"")</f>
        <v/>
      </c>
      <c r="BC129" s="90">
        <f>'Securities Details'!AC32</f>
        <v>0</v>
      </c>
      <c r="BD129" s="90">
        <f>'Securities Details'!AD32</f>
        <v>0</v>
      </c>
      <c r="BE129" s="90">
        <f>'Securities Details'!AE32</f>
        <v>0</v>
      </c>
      <c r="BF129" s="90">
        <f>'Securities Details'!AF32</f>
        <v>0</v>
      </c>
      <c r="BG129" s="90">
        <f>'Securities Details'!AG32</f>
        <v>0</v>
      </c>
      <c r="BH129" s="90">
        <f>'Securities Details'!AH32</f>
        <v>0</v>
      </c>
      <c r="BI129" s="90">
        <f>'Securities Details'!AI32</f>
        <v>0</v>
      </c>
      <c r="BJ129" s="90">
        <f>'Securities Details'!AJ32</f>
        <v>0</v>
      </c>
      <c r="BK129" s="90">
        <f>'Securities Details'!AK32</f>
        <v>0</v>
      </c>
      <c r="BL129" s="90">
        <f>'Securities Details'!AL32</f>
        <v>0</v>
      </c>
      <c r="BM129" s="90">
        <f>'Securities Details'!AM32</f>
        <v>0</v>
      </c>
      <c r="BN129" s="90" t="str">
        <f>IF('Securities Details'!AN32="","",IF('Securities Details'!$E$11="Yes",'Securities Details'!AN32,""))</f>
        <v/>
      </c>
      <c r="BO129" s="90" t="str">
        <f>IF('Securities Details'!AO32="","",IF('Securities Details'!$E$11="Yes",'Securities Details'!AO32,""))</f>
        <v/>
      </c>
      <c r="BP129" s="90" t="str">
        <f>IF('Securities Details'!$E$11="Yes",'Securities Details'!AP32,"")</f>
        <v/>
      </c>
      <c r="BQ129" s="90" t="str">
        <f>IF(BE129=SecDLookups!$S$2,TRIM(LEFT(BF129, SEARCH("-",BF129,1)-1)),"")</f>
        <v/>
      </c>
      <c r="BR129" s="90" t="str">
        <f>IF(BE129=SecDLookups!$S$2,TRIM(RIGHT(BF129, LEN(BF129) - SEARCH("-",BF129,1))),"")</f>
        <v/>
      </c>
      <c r="BS129" s="90" t="str">
        <f>IF(BE129=SecDLookups!$S$3,BF129,"")</f>
        <v/>
      </c>
      <c r="BT129" s="90" t="str">
        <f>IF(BE129=SecDLookups!$S$4,BF129,"")</f>
        <v/>
      </c>
      <c r="BU129" s="90" t="str">
        <f>IF(BG129=SecDLookups!$T$2,TRIM(LEFT(BH129, SEARCH("-",BH129,1)-1)),"")</f>
        <v/>
      </c>
      <c r="BV129" s="90" t="str">
        <f>IF(BG129=SecDLookups!$T$2,TRIM(RIGHT(BH129,LEN(BH129) - SEARCH("-",BH129,1))),"")</f>
        <v/>
      </c>
      <c r="BW129" s="90" t="str">
        <f>IF(BG129=SecDLookups!$T$3,BH129,"")</f>
        <v/>
      </c>
      <c r="BX129" s="90" t="str">
        <f>IF(BG129=SecDLookups!$T$4,BH129,"")</f>
        <v/>
      </c>
      <c r="BY129" s="90" t="str">
        <f>IF(BI129=SecDLookups!$U$2,TRIM(LEFT(BJ129, SEARCH("-",BJ129,1)-1)),"")</f>
        <v/>
      </c>
      <c r="BZ129" s="90" t="str">
        <f>IF(BI129=SecDLookups!$U$2,TRIM(RIGHT(BJ129, LEN(BJ129) - SEARCH("-",BJ129,1))),"")</f>
        <v/>
      </c>
      <c r="CA129" s="90" t="str">
        <f>IF(BI129=SecDLookups!$U$3,BJ129,"")</f>
        <v/>
      </c>
      <c r="CB129" s="90" t="str">
        <f>IF(BI129=SecDLookups!$U$4,BJ129,"")</f>
        <v/>
      </c>
      <c r="CC129" s="90" t="str">
        <f>IF(BK129=SecDLookups!$V$2,TRIM(LEFT(BL129, SEARCH("-",BL129,1)-1)),"")</f>
        <v/>
      </c>
      <c r="CD129" s="90" t="str">
        <f>IF(BK129=SecDLookups!$V$2,TRIM(RIGHT(BL129, LEN(BL129) - SEARCH("-",BL129,1))),"")</f>
        <v/>
      </c>
      <c r="CE129" s="90" t="str">
        <f>IF(BK129=SecDLookups!$V$3,BL129,"")</f>
        <v/>
      </c>
      <c r="CF129" s="90" t="str">
        <f>IF(BK129=SecDLookups!$V$4,BL129,"")</f>
        <v/>
      </c>
    </row>
    <row r="130" spans="14:84" x14ac:dyDescent="0.25">
      <c r="N130"/>
      <c r="O130"/>
      <c r="P130"/>
      <c r="Q130"/>
      <c r="R130"/>
      <c r="S130"/>
      <c r="T130"/>
      <c r="AB130" s="89"/>
      <c r="AC130" s="111">
        <f>'Securities Details'!C33</f>
        <v>0</v>
      </c>
      <c r="AD130" s="111">
        <f>'Securities Details'!D33</f>
        <v>0</v>
      </c>
      <c r="AE130" s="111">
        <f>'Securities Details'!E33</f>
        <v>0</v>
      </c>
      <c r="AF130" s="111">
        <f>'Securities Details'!F33</f>
        <v>0</v>
      </c>
      <c r="AG130" s="111">
        <f>'Securities Details'!G33</f>
        <v>0</v>
      </c>
      <c r="AH130" s="106" t="e">
        <f>VLOOKUP(AG130,SecDLookups!$D$2:$E$11,2,FALSE)</f>
        <v>#N/A</v>
      </c>
      <c r="AI130" s="106">
        <f>'Securities Details'!I33</f>
        <v>0</v>
      </c>
      <c r="AJ130" s="106">
        <f>'Securities Details'!J33</f>
        <v>0</v>
      </c>
      <c r="AK130" s="111">
        <f>'Securities Details'!K33</f>
        <v>0</v>
      </c>
      <c r="AL130" s="111">
        <f>'Securities Details'!L33</f>
        <v>0</v>
      </c>
      <c r="AM130" s="113">
        <f>'Securities Details'!M33</f>
        <v>0</v>
      </c>
      <c r="AN130" s="90">
        <f>'Securities Details'!N33</f>
        <v>0</v>
      </c>
      <c r="AO130" s="90">
        <f>'Securities Details'!O33</f>
        <v>0</v>
      </c>
      <c r="AP130" s="90">
        <f>'Securities Details'!P33</f>
        <v>0</v>
      </c>
      <c r="AQ130" s="90">
        <f>'Securities Details'!Q33</f>
        <v>0</v>
      </c>
      <c r="AR130" s="90">
        <f>'Securities Details'!R33</f>
        <v>0</v>
      </c>
      <c r="AS130" s="97">
        <f>'Securities Details'!S33</f>
        <v>0</v>
      </c>
      <c r="AT130" s="90">
        <f>'Securities Details'!T33</f>
        <v>0</v>
      </c>
      <c r="AU130" s="90">
        <f>'Securities Details'!U33</f>
        <v>0</v>
      </c>
      <c r="AV130" s="90" t="str">
        <f>IF(AU130="Yes",'Securities Details'!V33,"")</f>
        <v/>
      </c>
      <c r="AW130" s="90">
        <f>'Securities Details'!W33</f>
        <v>0</v>
      </c>
      <c r="AX130" s="90">
        <f>'Securities Details'!X33</f>
        <v>0</v>
      </c>
      <c r="AY130" s="97" t="str">
        <f>IF(AU130="Yes",'Securities Details'!Y33,"")</f>
        <v/>
      </c>
      <c r="AZ130" s="90" t="str">
        <f>IF(AU130="Yes",'Securities Details'!Z33,"")</f>
        <v/>
      </c>
      <c r="BA130" s="90">
        <f>'Securities Details'!AB33</f>
        <v>0</v>
      </c>
      <c r="BB130" s="90" t="str">
        <f>IF(AU130="Yes",'Securities Details'!AA33,"")</f>
        <v/>
      </c>
      <c r="BC130" s="90">
        <f>'Securities Details'!AC33</f>
        <v>0</v>
      </c>
      <c r="BD130" s="90">
        <f>'Securities Details'!AD33</f>
        <v>0</v>
      </c>
      <c r="BE130" s="90">
        <f>'Securities Details'!AE33</f>
        <v>0</v>
      </c>
      <c r="BF130" s="90">
        <f>'Securities Details'!AF33</f>
        <v>0</v>
      </c>
      <c r="BG130" s="90">
        <f>'Securities Details'!AG33</f>
        <v>0</v>
      </c>
      <c r="BH130" s="90">
        <f>'Securities Details'!AH33</f>
        <v>0</v>
      </c>
      <c r="BI130" s="90">
        <f>'Securities Details'!AI33</f>
        <v>0</v>
      </c>
      <c r="BJ130" s="90">
        <f>'Securities Details'!AJ33</f>
        <v>0</v>
      </c>
      <c r="BK130" s="90">
        <f>'Securities Details'!AK33</f>
        <v>0</v>
      </c>
      <c r="BL130" s="90">
        <f>'Securities Details'!AL33</f>
        <v>0</v>
      </c>
      <c r="BM130" s="90">
        <f>'Securities Details'!AM33</f>
        <v>0</v>
      </c>
      <c r="BN130" s="90" t="str">
        <f>IF('Securities Details'!AN33="","",IF('Securities Details'!$E$11="Yes",'Securities Details'!AN33,""))</f>
        <v/>
      </c>
      <c r="BO130" s="90" t="str">
        <f>IF('Securities Details'!AO33="","",IF('Securities Details'!$E$11="Yes",'Securities Details'!AO33,""))</f>
        <v/>
      </c>
      <c r="BP130" s="90" t="str">
        <f>IF('Securities Details'!$E$11="Yes",'Securities Details'!AP33,"")</f>
        <v/>
      </c>
      <c r="BQ130" s="90" t="str">
        <f>IF(BE130=SecDLookups!$S$2,TRIM(LEFT(BF130, SEARCH("-",BF130,1)-1)),"")</f>
        <v/>
      </c>
      <c r="BR130" s="90" t="str">
        <f>IF(BE130=SecDLookups!$S$2,TRIM(RIGHT(BF130, LEN(BF130) - SEARCH("-",BF130,1))),"")</f>
        <v/>
      </c>
      <c r="BS130" s="90" t="str">
        <f>IF(BE130=SecDLookups!$S$3,BF130,"")</f>
        <v/>
      </c>
      <c r="BT130" s="90" t="str">
        <f>IF(BE130=SecDLookups!$S$4,BF130,"")</f>
        <v/>
      </c>
      <c r="BU130" s="90" t="str">
        <f>IF(BG130=SecDLookups!$T$2,TRIM(LEFT(BH130, SEARCH("-",BH130,1)-1)),"")</f>
        <v/>
      </c>
      <c r="BV130" s="90" t="str">
        <f>IF(BG130=SecDLookups!$T$2,TRIM(RIGHT(BH130,LEN(BH130) - SEARCH("-",BH130,1))),"")</f>
        <v/>
      </c>
      <c r="BW130" s="90" t="str">
        <f>IF(BG130=SecDLookups!$T$3,BH130,"")</f>
        <v/>
      </c>
      <c r="BX130" s="90" t="str">
        <f>IF(BG130=SecDLookups!$T$4,BH130,"")</f>
        <v/>
      </c>
      <c r="BY130" s="90" t="str">
        <f>IF(BI130=SecDLookups!$U$2,TRIM(LEFT(BJ130, SEARCH("-",BJ130,1)-1)),"")</f>
        <v/>
      </c>
      <c r="BZ130" s="90" t="str">
        <f>IF(BI130=SecDLookups!$U$2,TRIM(RIGHT(BJ130, LEN(BJ130) - SEARCH("-",BJ130,1))),"")</f>
        <v/>
      </c>
      <c r="CA130" s="90" t="str">
        <f>IF(BI130=SecDLookups!$U$3,BJ130,"")</f>
        <v/>
      </c>
      <c r="CB130" s="90" t="str">
        <f>IF(BI130=SecDLookups!$U$4,BJ130,"")</f>
        <v/>
      </c>
      <c r="CC130" s="90" t="str">
        <f>IF(BK130=SecDLookups!$V$2,TRIM(LEFT(BL130, SEARCH("-",BL130,1)-1)),"")</f>
        <v/>
      </c>
      <c r="CD130" s="90" t="str">
        <f>IF(BK130=SecDLookups!$V$2,TRIM(RIGHT(BL130, LEN(BL130) - SEARCH("-",BL130,1))),"")</f>
        <v/>
      </c>
      <c r="CE130" s="90" t="str">
        <f>IF(BK130=SecDLookups!$V$3,BL130,"")</f>
        <v/>
      </c>
      <c r="CF130" s="90" t="str">
        <f>IF(BK130=SecDLookups!$V$4,BL130,"")</f>
        <v/>
      </c>
    </row>
    <row r="131" spans="14:84" x14ac:dyDescent="0.25">
      <c r="N131"/>
      <c r="O131"/>
      <c r="P131"/>
      <c r="Q131"/>
      <c r="R131"/>
      <c r="S131"/>
      <c r="T131"/>
      <c r="AB131" s="89"/>
      <c r="AC131" s="111">
        <f>'Securities Details'!C34</f>
        <v>0</v>
      </c>
      <c r="AD131" s="111">
        <f>'Securities Details'!D34</f>
        <v>0</v>
      </c>
      <c r="AE131" s="111">
        <f>'Securities Details'!E34</f>
        <v>0</v>
      </c>
      <c r="AF131" s="111">
        <f>'Securities Details'!F34</f>
        <v>0</v>
      </c>
      <c r="AG131" s="111">
        <f>'Securities Details'!G34</f>
        <v>0</v>
      </c>
      <c r="AH131" s="106" t="e">
        <f>VLOOKUP(AG131,SecDLookups!$D$2:$E$11,2,FALSE)</f>
        <v>#N/A</v>
      </c>
      <c r="AI131" s="106">
        <f>'Securities Details'!I34</f>
        <v>0</v>
      </c>
      <c r="AJ131" s="106">
        <f>'Securities Details'!J34</f>
        <v>0</v>
      </c>
      <c r="AK131" s="111">
        <f>'Securities Details'!K34</f>
        <v>0</v>
      </c>
      <c r="AL131" s="111">
        <f>'Securities Details'!L34</f>
        <v>0</v>
      </c>
      <c r="AM131" s="113">
        <f>'Securities Details'!M34</f>
        <v>0</v>
      </c>
      <c r="AN131" s="90">
        <f>'Securities Details'!N34</f>
        <v>0</v>
      </c>
      <c r="AO131" s="90">
        <f>'Securities Details'!O34</f>
        <v>0</v>
      </c>
      <c r="AP131" s="90">
        <f>'Securities Details'!P34</f>
        <v>0</v>
      </c>
      <c r="AQ131" s="90">
        <f>'Securities Details'!Q34</f>
        <v>0</v>
      </c>
      <c r="AR131" s="90">
        <f>'Securities Details'!R34</f>
        <v>0</v>
      </c>
      <c r="AS131" s="97">
        <f>'Securities Details'!S34</f>
        <v>0</v>
      </c>
      <c r="AT131" s="90">
        <f>'Securities Details'!T34</f>
        <v>0</v>
      </c>
      <c r="AU131" s="90">
        <f>'Securities Details'!U34</f>
        <v>0</v>
      </c>
      <c r="AV131" s="90" t="str">
        <f>IF(AU131="Yes",'Securities Details'!V34,"")</f>
        <v/>
      </c>
      <c r="AW131" s="90">
        <f>'Securities Details'!W34</f>
        <v>0</v>
      </c>
      <c r="AX131" s="90">
        <f>'Securities Details'!X34</f>
        <v>0</v>
      </c>
      <c r="AY131" s="97" t="str">
        <f>IF(AU131="Yes",'Securities Details'!Y34,"")</f>
        <v/>
      </c>
      <c r="AZ131" s="90" t="str">
        <f>IF(AU131="Yes",'Securities Details'!Z34,"")</f>
        <v/>
      </c>
      <c r="BA131" s="90">
        <f>'Securities Details'!AB34</f>
        <v>0</v>
      </c>
      <c r="BB131" s="90" t="str">
        <f>IF(AU131="Yes",'Securities Details'!AA34,"")</f>
        <v/>
      </c>
      <c r="BC131" s="90">
        <f>'Securities Details'!AC34</f>
        <v>0</v>
      </c>
      <c r="BD131" s="90">
        <f>'Securities Details'!AD34</f>
        <v>0</v>
      </c>
      <c r="BE131" s="90">
        <f>'Securities Details'!AE34</f>
        <v>0</v>
      </c>
      <c r="BF131" s="90">
        <f>'Securities Details'!AF34</f>
        <v>0</v>
      </c>
      <c r="BG131" s="90">
        <f>'Securities Details'!AG34</f>
        <v>0</v>
      </c>
      <c r="BH131" s="90">
        <f>'Securities Details'!AH34</f>
        <v>0</v>
      </c>
      <c r="BI131" s="90">
        <f>'Securities Details'!AI34</f>
        <v>0</v>
      </c>
      <c r="BJ131" s="90">
        <f>'Securities Details'!AJ34</f>
        <v>0</v>
      </c>
      <c r="BK131" s="90">
        <f>'Securities Details'!AK34</f>
        <v>0</v>
      </c>
      <c r="BL131" s="90">
        <f>'Securities Details'!AL34</f>
        <v>0</v>
      </c>
      <c r="BM131" s="90">
        <f>'Securities Details'!AM34</f>
        <v>0</v>
      </c>
      <c r="BN131" s="90" t="str">
        <f>IF('Securities Details'!AN34="","",IF('Securities Details'!$E$11="Yes",'Securities Details'!AN34,""))</f>
        <v/>
      </c>
      <c r="BO131" s="90" t="str">
        <f>IF('Securities Details'!AO34="","",IF('Securities Details'!$E$11="Yes",'Securities Details'!AO34,""))</f>
        <v/>
      </c>
      <c r="BP131" s="90" t="str">
        <f>IF('Securities Details'!$E$11="Yes",'Securities Details'!AP34,"")</f>
        <v/>
      </c>
      <c r="BQ131" s="90" t="str">
        <f>IF(BE131=SecDLookups!$S$2,TRIM(LEFT(BF131, SEARCH("-",BF131,1)-1)),"")</f>
        <v/>
      </c>
      <c r="BR131" s="90" t="str">
        <f>IF(BE131=SecDLookups!$S$2,TRIM(RIGHT(BF131, LEN(BF131) - SEARCH("-",BF131,1))),"")</f>
        <v/>
      </c>
      <c r="BS131" s="90" t="str">
        <f>IF(BE131=SecDLookups!$S$3,BF131,"")</f>
        <v/>
      </c>
      <c r="BT131" s="90" t="str">
        <f>IF(BE131=SecDLookups!$S$4,BF131,"")</f>
        <v/>
      </c>
      <c r="BU131" s="90" t="str">
        <f>IF(BG131=SecDLookups!$T$2,TRIM(LEFT(BH131, SEARCH("-",BH131,1)-1)),"")</f>
        <v/>
      </c>
      <c r="BV131" s="90" t="str">
        <f>IF(BG131=SecDLookups!$T$2,TRIM(RIGHT(BH131,LEN(BH131) - SEARCH("-",BH131,1))),"")</f>
        <v/>
      </c>
      <c r="BW131" s="90" t="str">
        <f>IF(BG131=SecDLookups!$T$3,BH131,"")</f>
        <v/>
      </c>
      <c r="BX131" s="90" t="str">
        <f>IF(BG131=SecDLookups!$T$4,BH131,"")</f>
        <v/>
      </c>
      <c r="BY131" s="90" t="str">
        <f>IF(BI131=SecDLookups!$U$2,TRIM(LEFT(BJ131, SEARCH("-",BJ131,1)-1)),"")</f>
        <v/>
      </c>
      <c r="BZ131" s="90" t="str">
        <f>IF(BI131=SecDLookups!$U$2,TRIM(RIGHT(BJ131, LEN(BJ131) - SEARCH("-",BJ131,1))),"")</f>
        <v/>
      </c>
      <c r="CA131" s="90" t="str">
        <f>IF(BI131=SecDLookups!$U$3,BJ131,"")</f>
        <v/>
      </c>
      <c r="CB131" s="90" t="str">
        <f>IF(BI131=SecDLookups!$U$4,BJ131,"")</f>
        <v/>
      </c>
      <c r="CC131" s="90" t="str">
        <f>IF(BK131=SecDLookups!$V$2,TRIM(LEFT(BL131, SEARCH("-",BL131,1)-1)),"")</f>
        <v/>
      </c>
      <c r="CD131" s="90" t="str">
        <f>IF(BK131=SecDLookups!$V$2,TRIM(RIGHT(BL131, LEN(BL131) - SEARCH("-",BL131,1))),"")</f>
        <v/>
      </c>
      <c r="CE131" s="90" t="str">
        <f>IF(BK131=SecDLookups!$V$3,BL131,"")</f>
        <v/>
      </c>
      <c r="CF131" s="90" t="str">
        <f>IF(BK131=SecDLookups!$V$4,BL131,"")</f>
        <v/>
      </c>
    </row>
    <row r="132" spans="14:84" x14ac:dyDescent="0.25">
      <c r="N132"/>
      <c r="O132"/>
      <c r="P132"/>
      <c r="Q132"/>
      <c r="R132"/>
      <c r="S132"/>
      <c r="T132"/>
      <c r="AB132" s="89"/>
      <c r="AC132" s="111">
        <f>'Securities Details'!C35</f>
        <v>0</v>
      </c>
      <c r="AD132" s="111">
        <f>'Securities Details'!D35</f>
        <v>0</v>
      </c>
      <c r="AE132" s="111">
        <f>'Securities Details'!E35</f>
        <v>0</v>
      </c>
      <c r="AF132" s="111">
        <f>'Securities Details'!F35</f>
        <v>0</v>
      </c>
      <c r="AG132" s="111">
        <f>'Securities Details'!G35</f>
        <v>0</v>
      </c>
      <c r="AH132" s="106" t="e">
        <f>VLOOKUP(AG132,SecDLookups!$D$2:$E$11,2,FALSE)</f>
        <v>#N/A</v>
      </c>
      <c r="AI132" s="106">
        <f>'Securities Details'!I35</f>
        <v>0</v>
      </c>
      <c r="AJ132" s="106">
        <f>'Securities Details'!J35</f>
        <v>0</v>
      </c>
      <c r="AK132" s="111">
        <f>'Securities Details'!K35</f>
        <v>0</v>
      </c>
      <c r="AL132" s="111">
        <f>'Securities Details'!L35</f>
        <v>0</v>
      </c>
      <c r="AM132" s="113">
        <f>'Securities Details'!M35</f>
        <v>0</v>
      </c>
      <c r="AN132" s="90">
        <f>'Securities Details'!N35</f>
        <v>0</v>
      </c>
      <c r="AO132" s="90">
        <f>'Securities Details'!O35</f>
        <v>0</v>
      </c>
      <c r="AP132" s="90">
        <f>'Securities Details'!P35</f>
        <v>0</v>
      </c>
      <c r="AQ132" s="90">
        <f>'Securities Details'!Q35</f>
        <v>0</v>
      </c>
      <c r="AR132" s="90">
        <f>'Securities Details'!R35</f>
        <v>0</v>
      </c>
      <c r="AS132" s="97">
        <f>'Securities Details'!S35</f>
        <v>0</v>
      </c>
      <c r="AT132" s="90">
        <f>'Securities Details'!T35</f>
        <v>0</v>
      </c>
      <c r="AU132" s="90">
        <f>'Securities Details'!U35</f>
        <v>0</v>
      </c>
      <c r="AV132" s="90" t="str">
        <f>IF(AU132="Yes",'Securities Details'!V35,"")</f>
        <v/>
      </c>
      <c r="AW132" s="90">
        <f>'Securities Details'!W35</f>
        <v>0</v>
      </c>
      <c r="AX132" s="90">
        <f>'Securities Details'!X35</f>
        <v>0</v>
      </c>
      <c r="AY132" s="97" t="str">
        <f>IF(AU132="Yes",'Securities Details'!Y35,"")</f>
        <v/>
      </c>
      <c r="AZ132" s="90" t="str">
        <f>IF(AU132="Yes",'Securities Details'!Z35,"")</f>
        <v/>
      </c>
      <c r="BA132" s="90">
        <f>'Securities Details'!AB35</f>
        <v>0</v>
      </c>
      <c r="BB132" s="90" t="str">
        <f>IF(AU132="Yes",'Securities Details'!AA35,"")</f>
        <v/>
      </c>
      <c r="BC132" s="90">
        <f>'Securities Details'!AC35</f>
        <v>0</v>
      </c>
      <c r="BD132" s="90">
        <f>'Securities Details'!AD35</f>
        <v>0</v>
      </c>
      <c r="BE132" s="90">
        <f>'Securities Details'!AE35</f>
        <v>0</v>
      </c>
      <c r="BF132" s="90">
        <f>'Securities Details'!AF35</f>
        <v>0</v>
      </c>
      <c r="BG132" s="90">
        <f>'Securities Details'!AG35</f>
        <v>0</v>
      </c>
      <c r="BH132" s="90">
        <f>'Securities Details'!AH35</f>
        <v>0</v>
      </c>
      <c r="BI132" s="90">
        <f>'Securities Details'!AI35</f>
        <v>0</v>
      </c>
      <c r="BJ132" s="90">
        <f>'Securities Details'!AJ35</f>
        <v>0</v>
      </c>
      <c r="BK132" s="90">
        <f>'Securities Details'!AK35</f>
        <v>0</v>
      </c>
      <c r="BL132" s="90">
        <f>'Securities Details'!AL35</f>
        <v>0</v>
      </c>
      <c r="BM132" s="90">
        <f>'Securities Details'!AM35</f>
        <v>0</v>
      </c>
      <c r="BN132" s="90" t="str">
        <f>IF('Securities Details'!AN35="","",IF('Securities Details'!$E$11="Yes",'Securities Details'!AN35,""))</f>
        <v/>
      </c>
      <c r="BO132" s="90" t="str">
        <f>IF('Securities Details'!AO35="","",IF('Securities Details'!$E$11="Yes",'Securities Details'!AO35,""))</f>
        <v/>
      </c>
      <c r="BP132" s="90" t="str">
        <f>IF('Securities Details'!$E$11="Yes",'Securities Details'!AP35,"")</f>
        <v/>
      </c>
      <c r="BQ132" s="90" t="str">
        <f>IF(BE132=SecDLookups!$S$2,TRIM(LEFT(BF132, SEARCH("-",BF132,1)-1)),"")</f>
        <v/>
      </c>
      <c r="BR132" s="90" t="str">
        <f>IF(BE132=SecDLookups!$S$2,TRIM(RIGHT(BF132, LEN(BF132) - SEARCH("-",BF132,1))),"")</f>
        <v/>
      </c>
      <c r="BS132" s="90" t="str">
        <f>IF(BE132=SecDLookups!$S$3,BF132,"")</f>
        <v/>
      </c>
      <c r="BT132" s="90" t="str">
        <f>IF(BE132=SecDLookups!$S$4,BF132,"")</f>
        <v/>
      </c>
      <c r="BU132" s="90" t="str">
        <f>IF(BG132=SecDLookups!$T$2,TRIM(LEFT(BH132, SEARCH("-",BH132,1)-1)),"")</f>
        <v/>
      </c>
      <c r="BV132" s="90" t="str">
        <f>IF(BG132=SecDLookups!$T$2,TRIM(RIGHT(BH132,LEN(BH132) - SEARCH("-",BH132,1))),"")</f>
        <v/>
      </c>
      <c r="BW132" s="90" t="str">
        <f>IF(BG132=SecDLookups!$T$3,BH132,"")</f>
        <v/>
      </c>
      <c r="BX132" s="90" t="str">
        <f>IF(BG132=SecDLookups!$T$4,BH132,"")</f>
        <v/>
      </c>
      <c r="BY132" s="90" t="str">
        <f>IF(BI132=SecDLookups!$U$2,TRIM(LEFT(BJ132, SEARCH("-",BJ132,1)-1)),"")</f>
        <v/>
      </c>
      <c r="BZ132" s="90" t="str">
        <f>IF(BI132=SecDLookups!$U$2,TRIM(RIGHT(BJ132, LEN(BJ132) - SEARCH("-",BJ132,1))),"")</f>
        <v/>
      </c>
      <c r="CA132" s="90" t="str">
        <f>IF(BI132=SecDLookups!$U$3,BJ132,"")</f>
        <v/>
      </c>
      <c r="CB132" s="90" t="str">
        <f>IF(BI132=SecDLookups!$U$4,BJ132,"")</f>
        <v/>
      </c>
      <c r="CC132" s="90" t="str">
        <f>IF(BK132=SecDLookups!$V$2,TRIM(LEFT(BL132, SEARCH("-",BL132,1)-1)),"")</f>
        <v/>
      </c>
      <c r="CD132" s="90" t="str">
        <f>IF(BK132=SecDLookups!$V$2,TRIM(RIGHT(BL132, LEN(BL132) - SEARCH("-",BL132,1))),"")</f>
        <v/>
      </c>
      <c r="CE132" s="90" t="str">
        <f>IF(BK132=SecDLookups!$V$3,BL132,"")</f>
        <v/>
      </c>
      <c r="CF132" s="90" t="str">
        <f>IF(BK132=SecDLookups!$V$4,BL132,"")</f>
        <v/>
      </c>
    </row>
    <row r="133" spans="14:84" x14ac:dyDescent="0.25">
      <c r="N133"/>
      <c r="O133"/>
      <c r="P133"/>
      <c r="Q133"/>
      <c r="R133"/>
      <c r="S133"/>
      <c r="T133"/>
      <c r="AB133" s="89"/>
      <c r="AC133" s="111">
        <f>'Securities Details'!C36</f>
        <v>0</v>
      </c>
      <c r="AD133" s="111">
        <f>'Securities Details'!D36</f>
        <v>0</v>
      </c>
      <c r="AE133" s="111">
        <f>'Securities Details'!E36</f>
        <v>0</v>
      </c>
      <c r="AF133" s="111">
        <f>'Securities Details'!F36</f>
        <v>0</v>
      </c>
      <c r="AG133" s="111">
        <f>'Securities Details'!G36</f>
        <v>0</v>
      </c>
      <c r="AH133" s="106" t="e">
        <f>VLOOKUP(AG133,SecDLookups!$D$2:$E$11,2,FALSE)</f>
        <v>#N/A</v>
      </c>
      <c r="AI133" s="106">
        <f>'Securities Details'!I36</f>
        <v>0</v>
      </c>
      <c r="AJ133" s="106">
        <f>'Securities Details'!J36</f>
        <v>0</v>
      </c>
      <c r="AK133" s="111">
        <f>'Securities Details'!K36</f>
        <v>0</v>
      </c>
      <c r="AL133" s="111">
        <f>'Securities Details'!L36</f>
        <v>0</v>
      </c>
      <c r="AM133" s="113">
        <f>'Securities Details'!M36</f>
        <v>0</v>
      </c>
      <c r="AN133" s="90">
        <f>'Securities Details'!N36</f>
        <v>0</v>
      </c>
      <c r="AO133" s="90">
        <f>'Securities Details'!O36</f>
        <v>0</v>
      </c>
      <c r="AP133" s="90">
        <f>'Securities Details'!P36</f>
        <v>0</v>
      </c>
      <c r="AQ133" s="90">
        <f>'Securities Details'!Q36</f>
        <v>0</v>
      </c>
      <c r="AR133" s="90">
        <f>'Securities Details'!R36</f>
        <v>0</v>
      </c>
      <c r="AS133" s="97">
        <f>'Securities Details'!S36</f>
        <v>0</v>
      </c>
      <c r="AT133" s="90">
        <f>'Securities Details'!T36</f>
        <v>0</v>
      </c>
      <c r="AU133" s="90">
        <f>'Securities Details'!U36</f>
        <v>0</v>
      </c>
      <c r="AV133" s="90" t="str">
        <f>IF(AU133="Yes",'Securities Details'!V36,"")</f>
        <v/>
      </c>
      <c r="AW133" s="90">
        <f>'Securities Details'!W36</f>
        <v>0</v>
      </c>
      <c r="AX133" s="90">
        <f>'Securities Details'!X36</f>
        <v>0</v>
      </c>
      <c r="AY133" s="97" t="str">
        <f>IF(AU133="Yes",'Securities Details'!Y36,"")</f>
        <v/>
      </c>
      <c r="AZ133" s="90" t="str">
        <f>IF(AU133="Yes",'Securities Details'!Z36,"")</f>
        <v/>
      </c>
      <c r="BA133" s="90">
        <f>'Securities Details'!AB36</f>
        <v>0</v>
      </c>
      <c r="BB133" s="90" t="str">
        <f>IF(AU133="Yes",'Securities Details'!AA36,"")</f>
        <v/>
      </c>
      <c r="BC133" s="90">
        <f>'Securities Details'!AC36</f>
        <v>0</v>
      </c>
      <c r="BD133" s="90">
        <f>'Securities Details'!AD36</f>
        <v>0</v>
      </c>
      <c r="BE133" s="90">
        <f>'Securities Details'!AE36</f>
        <v>0</v>
      </c>
      <c r="BF133" s="90">
        <f>'Securities Details'!AF36</f>
        <v>0</v>
      </c>
      <c r="BG133" s="90">
        <f>'Securities Details'!AG36</f>
        <v>0</v>
      </c>
      <c r="BH133" s="90">
        <f>'Securities Details'!AH36</f>
        <v>0</v>
      </c>
      <c r="BI133" s="90">
        <f>'Securities Details'!AI36</f>
        <v>0</v>
      </c>
      <c r="BJ133" s="90">
        <f>'Securities Details'!AJ36</f>
        <v>0</v>
      </c>
      <c r="BK133" s="90">
        <f>'Securities Details'!AK36</f>
        <v>0</v>
      </c>
      <c r="BL133" s="90">
        <f>'Securities Details'!AL36</f>
        <v>0</v>
      </c>
      <c r="BM133" s="90">
        <f>'Securities Details'!AM36</f>
        <v>0</v>
      </c>
      <c r="BN133" s="90" t="str">
        <f>IF('Securities Details'!AN36="","",IF('Securities Details'!$E$11="Yes",'Securities Details'!AN36,""))</f>
        <v/>
      </c>
      <c r="BO133" s="90" t="str">
        <f>IF('Securities Details'!AO36="","",IF('Securities Details'!$E$11="Yes",'Securities Details'!AO36,""))</f>
        <v/>
      </c>
      <c r="BP133" s="90" t="str">
        <f>IF('Securities Details'!$E$11="Yes",'Securities Details'!AP36,"")</f>
        <v/>
      </c>
      <c r="BQ133" s="90" t="str">
        <f>IF(BE133=SecDLookups!$S$2,TRIM(LEFT(BF133, SEARCH("-",BF133,1)-1)),"")</f>
        <v/>
      </c>
      <c r="BR133" s="90" t="str">
        <f>IF(BE133=SecDLookups!$S$2,TRIM(RIGHT(BF133, LEN(BF133) - SEARCH("-",BF133,1))),"")</f>
        <v/>
      </c>
      <c r="BS133" s="90" t="str">
        <f>IF(BE133=SecDLookups!$S$3,BF133,"")</f>
        <v/>
      </c>
      <c r="BT133" s="90" t="str">
        <f>IF(BE133=SecDLookups!$S$4,BF133,"")</f>
        <v/>
      </c>
      <c r="BU133" s="90" t="str">
        <f>IF(BG133=SecDLookups!$T$2,TRIM(LEFT(BH133, SEARCH("-",BH133,1)-1)),"")</f>
        <v/>
      </c>
      <c r="BV133" s="90" t="str">
        <f>IF(BG133=SecDLookups!$T$2,TRIM(RIGHT(BH133,LEN(BH133) - SEARCH("-",BH133,1))),"")</f>
        <v/>
      </c>
      <c r="BW133" s="90" t="str">
        <f>IF(BG133=SecDLookups!$T$3,BH133,"")</f>
        <v/>
      </c>
      <c r="BX133" s="90" t="str">
        <f>IF(BG133=SecDLookups!$T$4,BH133,"")</f>
        <v/>
      </c>
      <c r="BY133" s="90" t="str">
        <f>IF(BI133=SecDLookups!$U$2,TRIM(LEFT(BJ133, SEARCH("-",BJ133,1)-1)),"")</f>
        <v/>
      </c>
      <c r="BZ133" s="90" t="str">
        <f>IF(BI133=SecDLookups!$U$2,TRIM(RIGHT(BJ133, LEN(BJ133) - SEARCH("-",BJ133,1))),"")</f>
        <v/>
      </c>
      <c r="CA133" s="90" t="str">
        <f>IF(BI133=SecDLookups!$U$3,BJ133,"")</f>
        <v/>
      </c>
      <c r="CB133" s="90" t="str">
        <f>IF(BI133=SecDLookups!$U$4,BJ133,"")</f>
        <v/>
      </c>
      <c r="CC133" s="90" t="str">
        <f>IF(BK133=SecDLookups!$V$2,TRIM(LEFT(BL133, SEARCH("-",BL133,1)-1)),"")</f>
        <v/>
      </c>
      <c r="CD133" s="90" t="str">
        <f>IF(BK133=SecDLookups!$V$2,TRIM(RIGHT(BL133, LEN(BL133) - SEARCH("-",BL133,1))),"")</f>
        <v/>
      </c>
      <c r="CE133" s="90" t="str">
        <f>IF(BK133=SecDLookups!$V$3,BL133,"")</f>
        <v/>
      </c>
      <c r="CF133" s="90" t="str">
        <f>IF(BK133=SecDLookups!$V$4,BL133,"")</f>
        <v/>
      </c>
    </row>
    <row r="134" spans="14:84" x14ac:dyDescent="0.25">
      <c r="N134"/>
      <c r="O134"/>
      <c r="P134"/>
      <c r="Q134"/>
      <c r="R134"/>
      <c r="S134"/>
      <c r="T134"/>
      <c r="AB134" s="89"/>
      <c r="AC134" s="111">
        <f>'Securities Details'!C37</f>
        <v>0</v>
      </c>
      <c r="AD134" s="111">
        <f>'Securities Details'!D37</f>
        <v>0</v>
      </c>
      <c r="AE134" s="111">
        <f>'Securities Details'!E37</f>
        <v>0</v>
      </c>
      <c r="AF134" s="111">
        <f>'Securities Details'!F37</f>
        <v>0</v>
      </c>
      <c r="AG134" s="111">
        <f>'Securities Details'!G37</f>
        <v>0</v>
      </c>
      <c r="AH134" s="106" t="e">
        <f>VLOOKUP(AG134,SecDLookups!$D$2:$E$11,2,FALSE)</f>
        <v>#N/A</v>
      </c>
      <c r="AI134" s="106">
        <f>'Securities Details'!I37</f>
        <v>0</v>
      </c>
      <c r="AJ134" s="106">
        <f>'Securities Details'!J37</f>
        <v>0</v>
      </c>
      <c r="AK134" s="111">
        <f>'Securities Details'!K37</f>
        <v>0</v>
      </c>
      <c r="AL134" s="111">
        <f>'Securities Details'!L37</f>
        <v>0</v>
      </c>
      <c r="AM134" s="113">
        <f>'Securities Details'!M37</f>
        <v>0</v>
      </c>
      <c r="AN134" s="90">
        <f>'Securities Details'!N37</f>
        <v>0</v>
      </c>
      <c r="AO134" s="90">
        <f>'Securities Details'!O37</f>
        <v>0</v>
      </c>
      <c r="AP134" s="90">
        <f>'Securities Details'!P37</f>
        <v>0</v>
      </c>
      <c r="AQ134" s="90">
        <f>'Securities Details'!Q37</f>
        <v>0</v>
      </c>
      <c r="AR134" s="90">
        <f>'Securities Details'!R37</f>
        <v>0</v>
      </c>
      <c r="AS134" s="97">
        <f>'Securities Details'!S37</f>
        <v>0</v>
      </c>
      <c r="AT134" s="90">
        <f>'Securities Details'!T37</f>
        <v>0</v>
      </c>
      <c r="AU134" s="90">
        <f>'Securities Details'!U37</f>
        <v>0</v>
      </c>
      <c r="AV134" s="90" t="str">
        <f>IF(AU134="Yes",'Securities Details'!V37,"")</f>
        <v/>
      </c>
      <c r="AW134" s="90">
        <f>'Securities Details'!W37</f>
        <v>0</v>
      </c>
      <c r="AX134" s="90">
        <f>'Securities Details'!X37</f>
        <v>0</v>
      </c>
      <c r="AY134" s="97" t="str">
        <f>IF(AU134="Yes",'Securities Details'!Y37,"")</f>
        <v/>
      </c>
      <c r="AZ134" s="90" t="str">
        <f>IF(AU134="Yes",'Securities Details'!Z37,"")</f>
        <v/>
      </c>
      <c r="BA134" s="90">
        <f>'Securities Details'!AB37</f>
        <v>0</v>
      </c>
      <c r="BB134" s="90" t="str">
        <f>IF(AU134="Yes",'Securities Details'!AA37,"")</f>
        <v/>
      </c>
      <c r="BC134" s="90">
        <f>'Securities Details'!AC37</f>
        <v>0</v>
      </c>
      <c r="BD134" s="90">
        <f>'Securities Details'!AD37</f>
        <v>0</v>
      </c>
      <c r="BE134" s="90">
        <f>'Securities Details'!AE37</f>
        <v>0</v>
      </c>
      <c r="BF134" s="90">
        <f>'Securities Details'!AF37</f>
        <v>0</v>
      </c>
      <c r="BG134" s="90">
        <f>'Securities Details'!AG37</f>
        <v>0</v>
      </c>
      <c r="BH134" s="90">
        <f>'Securities Details'!AH37</f>
        <v>0</v>
      </c>
      <c r="BI134" s="90">
        <f>'Securities Details'!AI37</f>
        <v>0</v>
      </c>
      <c r="BJ134" s="90">
        <f>'Securities Details'!AJ37</f>
        <v>0</v>
      </c>
      <c r="BK134" s="90">
        <f>'Securities Details'!AK37</f>
        <v>0</v>
      </c>
      <c r="BL134" s="90">
        <f>'Securities Details'!AL37</f>
        <v>0</v>
      </c>
      <c r="BM134" s="90">
        <f>'Securities Details'!AM37</f>
        <v>0</v>
      </c>
      <c r="BN134" s="90" t="str">
        <f>IF('Securities Details'!AN37="","",IF('Securities Details'!$E$11="Yes",'Securities Details'!AN37,""))</f>
        <v/>
      </c>
      <c r="BO134" s="90" t="str">
        <f>IF('Securities Details'!AO37="","",IF('Securities Details'!$E$11="Yes",'Securities Details'!AO37,""))</f>
        <v/>
      </c>
      <c r="BP134" s="90" t="str">
        <f>IF('Securities Details'!$E$11="Yes",'Securities Details'!AP37,"")</f>
        <v/>
      </c>
      <c r="BQ134" s="90" t="str">
        <f>IF(BE134=SecDLookups!$S$2,TRIM(LEFT(BF134, SEARCH("-",BF134,1)-1)),"")</f>
        <v/>
      </c>
      <c r="BR134" s="90" t="str">
        <f>IF(BE134=SecDLookups!$S$2,TRIM(RIGHT(BF134, LEN(BF134) - SEARCH("-",BF134,1))),"")</f>
        <v/>
      </c>
      <c r="BS134" s="90" t="str">
        <f>IF(BE134=SecDLookups!$S$3,BF134,"")</f>
        <v/>
      </c>
      <c r="BT134" s="90" t="str">
        <f>IF(BE134=SecDLookups!$S$4,BF134,"")</f>
        <v/>
      </c>
      <c r="BU134" s="90" t="str">
        <f>IF(BG134=SecDLookups!$T$2,TRIM(LEFT(BH134, SEARCH("-",BH134,1)-1)),"")</f>
        <v/>
      </c>
      <c r="BV134" s="90" t="str">
        <f>IF(BG134=SecDLookups!$T$2,TRIM(RIGHT(BH134,LEN(BH134) - SEARCH("-",BH134,1))),"")</f>
        <v/>
      </c>
      <c r="BW134" s="90" t="str">
        <f>IF(BG134=SecDLookups!$T$3,BH134,"")</f>
        <v/>
      </c>
      <c r="BX134" s="90" t="str">
        <f>IF(BG134=SecDLookups!$T$4,BH134,"")</f>
        <v/>
      </c>
      <c r="BY134" s="90" t="str">
        <f>IF(BI134=SecDLookups!$U$2,TRIM(LEFT(BJ134, SEARCH("-",BJ134,1)-1)),"")</f>
        <v/>
      </c>
      <c r="BZ134" s="90" t="str">
        <f>IF(BI134=SecDLookups!$U$2,TRIM(RIGHT(BJ134, LEN(BJ134) - SEARCH("-",BJ134,1))),"")</f>
        <v/>
      </c>
      <c r="CA134" s="90" t="str">
        <f>IF(BI134=SecDLookups!$U$3,BJ134,"")</f>
        <v/>
      </c>
      <c r="CB134" s="90" t="str">
        <f>IF(BI134=SecDLookups!$U$4,BJ134,"")</f>
        <v/>
      </c>
      <c r="CC134" s="90" t="str">
        <f>IF(BK134=SecDLookups!$V$2,TRIM(LEFT(BL134, SEARCH("-",BL134,1)-1)),"")</f>
        <v/>
      </c>
      <c r="CD134" s="90" t="str">
        <f>IF(BK134=SecDLookups!$V$2,TRIM(RIGHT(BL134, LEN(BL134) - SEARCH("-",BL134,1))),"")</f>
        <v/>
      </c>
      <c r="CE134" s="90" t="str">
        <f>IF(BK134=SecDLookups!$V$3,BL134,"")</f>
        <v/>
      </c>
      <c r="CF134" s="90" t="str">
        <f>IF(BK134=SecDLookups!$V$4,BL134,"")</f>
        <v/>
      </c>
    </row>
    <row r="135" spans="14:84" x14ac:dyDescent="0.25">
      <c r="N135"/>
      <c r="O135"/>
      <c r="P135"/>
      <c r="Q135"/>
      <c r="R135"/>
      <c r="S135"/>
      <c r="T135"/>
      <c r="AB135" s="89"/>
      <c r="AC135" s="111">
        <f>'Securities Details'!C38</f>
        <v>0</v>
      </c>
      <c r="AD135" s="111">
        <f>'Securities Details'!D38</f>
        <v>0</v>
      </c>
      <c r="AE135" s="111">
        <f>'Securities Details'!E38</f>
        <v>0</v>
      </c>
      <c r="AF135" s="111">
        <f>'Securities Details'!F38</f>
        <v>0</v>
      </c>
      <c r="AG135" s="111">
        <f>'Securities Details'!G38</f>
        <v>0</v>
      </c>
      <c r="AH135" s="106" t="e">
        <f>VLOOKUP(AG135,SecDLookups!$D$2:$E$11,2,FALSE)</f>
        <v>#N/A</v>
      </c>
      <c r="AI135" s="106">
        <f>'Securities Details'!I38</f>
        <v>0</v>
      </c>
      <c r="AJ135" s="106">
        <f>'Securities Details'!J38</f>
        <v>0</v>
      </c>
      <c r="AK135" s="111">
        <f>'Securities Details'!K38</f>
        <v>0</v>
      </c>
      <c r="AL135" s="111">
        <f>'Securities Details'!L38</f>
        <v>0</v>
      </c>
      <c r="AM135" s="113">
        <f>'Securities Details'!M38</f>
        <v>0</v>
      </c>
      <c r="AN135" s="90">
        <f>'Securities Details'!N38</f>
        <v>0</v>
      </c>
      <c r="AO135" s="90">
        <f>'Securities Details'!O38</f>
        <v>0</v>
      </c>
      <c r="AP135" s="90">
        <f>'Securities Details'!P38</f>
        <v>0</v>
      </c>
      <c r="AQ135" s="90">
        <f>'Securities Details'!Q38</f>
        <v>0</v>
      </c>
      <c r="AR135" s="90">
        <f>'Securities Details'!R38</f>
        <v>0</v>
      </c>
      <c r="AS135" s="97">
        <f>'Securities Details'!S38</f>
        <v>0</v>
      </c>
      <c r="AT135" s="90">
        <f>'Securities Details'!T38</f>
        <v>0</v>
      </c>
      <c r="AU135" s="90">
        <f>'Securities Details'!U38</f>
        <v>0</v>
      </c>
      <c r="AV135" s="90" t="str">
        <f>IF(AU135="Yes",'Securities Details'!V38,"")</f>
        <v/>
      </c>
      <c r="AW135" s="90">
        <f>'Securities Details'!W38</f>
        <v>0</v>
      </c>
      <c r="AX135" s="90">
        <f>'Securities Details'!X38</f>
        <v>0</v>
      </c>
      <c r="AY135" s="97" t="str">
        <f>IF(AU135="Yes",'Securities Details'!Y38,"")</f>
        <v/>
      </c>
      <c r="AZ135" s="90" t="str">
        <f>IF(AU135="Yes",'Securities Details'!Z38,"")</f>
        <v/>
      </c>
      <c r="BA135" s="90">
        <f>'Securities Details'!AB38</f>
        <v>0</v>
      </c>
      <c r="BB135" s="90" t="str">
        <f>IF(AU135="Yes",'Securities Details'!AA38,"")</f>
        <v/>
      </c>
      <c r="BC135" s="90">
        <f>'Securities Details'!AC38</f>
        <v>0</v>
      </c>
      <c r="BD135" s="90">
        <f>'Securities Details'!AD38</f>
        <v>0</v>
      </c>
      <c r="BE135" s="90">
        <f>'Securities Details'!AE38</f>
        <v>0</v>
      </c>
      <c r="BF135" s="90">
        <f>'Securities Details'!AF38</f>
        <v>0</v>
      </c>
      <c r="BG135" s="90">
        <f>'Securities Details'!AG38</f>
        <v>0</v>
      </c>
      <c r="BH135" s="90">
        <f>'Securities Details'!AH38</f>
        <v>0</v>
      </c>
      <c r="BI135" s="90">
        <f>'Securities Details'!AI38</f>
        <v>0</v>
      </c>
      <c r="BJ135" s="90">
        <f>'Securities Details'!AJ38</f>
        <v>0</v>
      </c>
      <c r="BK135" s="90">
        <f>'Securities Details'!AK38</f>
        <v>0</v>
      </c>
      <c r="BL135" s="90">
        <f>'Securities Details'!AL38</f>
        <v>0</v>
      </c>
      <c r="BM135" s="90">
        <f>'Securities Details'!AM38</f>
        <v>0</v>
      </c>
      <c r="BN135" s="90" t="str">
        <f>IF('Securities Details'!AN38="","",IF('Securities Details'!$E$11="Yes",'Securities Details'!AN38,""))</f>
        <v/>
      </c>
      <c r="BO135" s="90" t="str">
        <f>IF('Securities Details'!AO38="","",IF('Securities Details'!$E$11="Yes",'Securities Details'!AO38,""))</f>
        <v/>
      </c>
      <c r="BP135" s="90" t="str">
        <f>IF('Securities Details'!$E$11="Yes",'Securities Details'!AP38,"")</f>
        <v/>
      </c>
      <c r="BQ135" s="90" t="str">
        <f>IF(BE135=SecDLookups!$S$2,TRIM(LEFT(BF135, SEARCH("-",BF135,1)-1)),"")</f>
        <v/>
      </c>
      <c r="BR135" s="90" t="str">
        <f>IF(BE135=SecDLookups!$S$2,TRIM(RIGHT(BF135, LEN(BF135) - SEARCH("-",BF135,1))),"")</f>
        <v/>
      </c>
      <c r="BS135" s="90" t="str">
        <f>IF(BE135=SecDLookups!$S$3,BF135,"")</f>
        <v/>
      </c>
      <c r="BT135" s="90" t="str">
        <f>IF(BE135=SecDLookups!$S$4,BF135,"")</f>
        <v/>
      </c>
      <c r="BU135" s="90" t="str">
        <f>IF(BG135=SecDLookups!$T$2,TRIM(LEFT(BH135, SEARCH("-",BH135,1)-1)),"")</f>
        <v/>
      </c>
      <c r="BV135" s="90" t="str">
        <f>IF(BG135=SecDLookups!$T$2,TRIM(RIGHT(BH135,LEN(BH135) - SEARCH("-",BH135,1))),"")</f>
        <v/>
      </c>
      <c r="BW135" s="90" t="str">
        <f>IF(BG135=SecDLookups!$T$3,BH135,"")</f>
        <v/>
      </c>
      <c r="BX135" s="90" t="str">
        <f>IF(BG135=SecDLookups!$T$4,BH135,"")</f>
        <v/>
      </c>
      <c r="BY135" s="90" t="str">
        <f>IF(BI135=SecDLookups!$U$2,TRIM(LEFT(BJ135, SEARCH("-",BJ135,1)-1)),"")</f>
        <v/>
      </c>
      <c r="BZ135" s="90" t="str">
        <f>IF(BI135=SecDLookups!$U$2,TRIM(RIGHT(BJ135, LEN(BJ135) - SEARCH("-",BJ135,1))),"")</f>
        <v/>
      </c>
      <c r="CA135" s="90" t="str">
        <f>IF(BI135=SecDLookups!$U$3,BJ135,"")</f>
        <v/>
      </c>
      <c r="CB135" s="90" t="str">
        <f>IF(BI135=SecDLookups!$U$4,BJ135,"")</f>
        <v/>
      </c>
      <c r="CC135" s="90" t="str">
        <f>IF(BK135=SecDLookups!$V$2,TRIM(LEFT(BL135, SEARCH("-",BL135,1)-1)),"")</f>
        <v/>
      </c>
      <c r="CD135" s="90" t="str">
        <f>IF(BK135=SecDLookups!$V$2,TRIM(RIGHT(BL135, LEN(BL135) - SEARCH("-",BL135,1))),"")</f>
        <v/>
      </c>
      <c r="CE135" s="90" t="str">
        <f>IF(BK135=SecDLookups!$V$3,BL135,"")</f>
        <v/>
      </c>
      <c r="CF135" s="90" t="str">
        <f>IF(BK135=SecDLookups!$V$4,BL135,"")</f>
        <v/>
      </c>
    </row>
    <row r="136" spans="14:84" x14ac:dyDescent="0.25">
      <c r="N136"/>
      <c r="O136"/>
      <c r="P136"/>
      <c r="Q136"/>
      <c r="R136"/>
      <c r="S136"/>
      <c r="T136"/>
      <c r="AB136" s="89"/>
      <c r="AC136" s="111">
        <f>'Securities Details'!C39</f>
        <v>0</v>
      </c>
      <c r="AD136" s="111">
        <f>'Securities Details'!D39</f>
        <v>0</v>
      </c>
      <c r="AE136" s="111">
        <f>'Securities Details'!E39</f>
        <v>0</v>
      </c>
      <c r="AF136" s="111">
        <f>'Securities Details'!F39</f>
        <v>0</v>
      </c>
      <c r="AG136" s="111">
        <f>'Securities Details'!G39</f>
        <v>0</v>
      </c>
      <c r="AH136" s="106" t="e">
        <f>VLOOKUP(AG136,SecDLookups!$D$2:$E$11,2,FALSE)</f>
        <v>#N/A</v>
      </c>
      <c r="AI136" s="106">
        <f>'Securities Details'!I39</f>
        <v>0</v>
      </c>
      <c r="AJ136" s="106">
        <f>'Securities Details'!J39</f>
        <v>0</v>
      </c>
      <c r="AK136" s="111">
        <f>'Securities Details'!K39</f>
        <v>0</v>
      </c>
      <c r="AL136" s="111">
        <f>'Securities Details'!L39</f>
        <v>0</v>
      </c>
      <c r="AM136" s="113">
        <f>'Securities Details'!M39</f>
        <v>0</v>
      </c>
      <c r="AN136" s="90">
        <f>'Securities Details'!N39</f>
        <v>0</v>
      </c>
      <c r="AO136" s="90">
        <f>'Securities Details'!O39</f>
        <v>0</v>
      </c>
      <c r="AP136" s="90">
        <f>'Securities Details'!P39</f>
        <v>0</v>
      </c>
      <c r="AQ136" s="90">
        <f>'Securities Details'!Q39</f>
        <v>0</v>
      </c>
      <c r="AR136" s="90">
        <f>'Securities Details'!R39</f>
        <v>0</v>
      </c>
      <c r="AS136" s="97">
        <f>'Securities Details'!S39</f>
        <v>0</v>
      </c>
      <c r="AT136" s="90">
        <f>'Securities Details'!T39</f>
        <v>0</v>
      </c>
      <c r="AU136" s="90">
        <f>'Securities Details'!U39</f>
        <v>0</v>
      </c>
      <c r="AV136" s="90" t="str">
        <f>IF(AU136="Yes",'Securities Details'!V39,"")</f>
        <v/>
      </c>
      <c r="AW136" s="90">
        <f>'Securities Details'!W39</f>
        <v>0</v>
      </c>
      <c r="AX136" s="90">
        <f>'Securities Details'!X39</f>
        <v>0</v>
      </c>
      <c r="AY136" s="97" t="str">
        <f>IF(AU136="Yes",'Securities Details'!Y39,"")</f>
        <v/>
      </c>
      <c r="AZ136" s="90" t="str">
        <f>IF(AU136="Yes",'Securities Details'!Z39,"")</f>
        <v/>
      </c>
      <c r="BA136" s="90">
        <f>'Securities Details'!AB39</f>
        <v>0</v>
      </c>
      <c r="BB136" s="90" t="str">
        <f>IF(AU136="Yes",'Securities Details'!AA39,"")</f>
        <v/>
      </c>
      <c r="BC136" s="90">
        <f>'Securities Details'!AC39</f>
        <v>0</v>
      </c>
      <c r="BD136" s="90">
        <f>'Securities Details'!AD39</f>
        <v>0</v>
      </c>
      <c r="BE136" s="90">
        <f>'Securities Details'!AE39</f>
        <v>0</v>
      </c>
      <c r="BF136" s="90">
        <f>'Securities Details'!AF39</f>
        <v>0</v>
      </c>
      <c r="BG136" s="90">
        <f>'Securities Details'!AG39</f>
        <v>0</v>
      </c>
      <c r="BH136" s="90">
        <f>'Securities Details'!AH39</f>
        <v>0</v>
      </c>
      <c r="BI136" s="90">
        <f>'Securities Details'!AI39</f>
        <v>0</v>
      </c>
      <c r="BJ136" s="90">
        <f>'Securities Details'!AJ39</f>
        <v>0</v>
      </c>
      <c r="BK136" s="90">
        <f>'Securities Details'!AK39</f>
        <v>0</v>
      </c>
      <c r="BL136" s="90">
        <f>'Securities Details'!AL39</f>
        <v>0</v>
      </c>
      <c r="BM136" s="90">
        <f>'Securities Details'!AM39</f>
        <v>0</v>
      </c>
      <c r="BN136" s="90" t="str">
        <f>IF('Securities Details'!AN39="","",IF('Securities Details'!$E$11="Yes",'Securities Details'!AN39,""))</f>
        <v/>
      </c>
      <c r="BO136" s="90" t="str">
        <f>IF('Securities Details'!AO39="","",IF('Securities Details'!$E$11="Yes",'Securities Details'!AO39,""))</f>
        <v/>
      </c>
      <c r="BP136" s="90" t="str">
        <f>IF('Securities Details'!$E$11="Yes",'Securities Details'!AP39,"")</f>
        <v/>
      </c>
      <c r="BQ136" s="90" t="str">
        <f>IF(BE136=SecDLookups!$S$2,TRIM(LEFT(BF136, SEARCH("-",BF136,1)-1)),"")</f>
        <v/>
      </c>
      <c r="BR136" s="90" t="str">
        <f>IF(BE136=SecDLookups!$S$2,TRIM(RIGHT(BF136, LEN(BF136) - SEARCH("-",BF136,1))),"")</f>
        <v/>
      </c>
      <c r="BS136" s="90" t="str">
        <f>IF(BE136=SecDLookups!$S$3,BF136,"")</f>
        <v/>
      </c>
      <c r="BT136" s="90" t="str">
        <f>IF(BE136=SecDLookups!$S$4,BF136,"")</f>
        <v/>
      </c>
      <c r="BU136" s="90" t="str">
        <f>IF(BG136=SecDLookups!$T$2,TRIM(LEFT(BH136, SEARCH("-",BH136,1)-1)),"")</f>
        <v/>
      </c>
      <c r="BV136" s="90" t="str">
        <f>IF(BG136=SecDLookups!$T$2,TRIM(RIGHT(BH136,LEN(BH136) - SEARCH("-",BH136,1))),"")</f>
        <v/>
      </c>
      <c r="BW136" s="90" t="str">
        <f>IF(BG136=SecDLookups!$T$3,BH136,"")</f>
        <v/>
      </c>
      <c r="BX136" s="90" t="str">
        <f>IF(BG136=SecDLookups!$T$4,BH136,"")</f>
        <v/>
      </c>
      <c r="BY136" s="90" t="str">
        <f>IF(BI136=SecDLookups!$U$2,TRIM(LEFT(BJ136, SEARCH("-",BJ136,1)-1)),"")</f>
        <v/>
      </c>
      <c r="BZ136" s="90" t="str">
        <f>IF(BI136=SecDLookups!$U$2,TRIM(RIGHT(BJ136, LEN(BJ136) - SEARCH("-",BJ136,1))),"")</f>
        <v/>
      </c>
      <c r="CA136" s="90" t="str">
        <f>IF(BI136=SecDLookups!$U$3,BJ136,"")</f>
        <v/>
      </c>
      <c r="CB136" s="90" t="str">
        <f>IF(BI136=SecDLookups!$U$4,BJ136,"")</f>
        <v/>
      </c>
      <c r="CC136" s="90" t="str">
        <f>IF(BK136=SecDLookups!$V$2,TRIM(LEFT(BL136, SEARCH("-",BL136,1)-1)),"")</f>
        <v/>
      </c>
      <c r="CD136" s="90" t="str">
        <f>IF(BK136=SecDLookups!$V$2,TRIM(RIGHT(BL136, LEN(BL136) - SEARCH("-",BL136,1))),"")</f>
        <v/>
      </c>
      <c r="CE136" s="90" t="str">
        <f>IF(BK136=SecDLookups!$V$3,BL136,"")</f>
        <v/>
      </c>
      <c r="CF136" s="90" t="str">
        <f>IF(BK136=SecDLookups!$V$4,BL136,"")</f>
        <v/>
      </c>
    </row>
    <row r="137" spans="14:84" x14ac:dyDescent="0.25">
      <c r="N137"/>
      <c r="O137"/>
      <c r="P137"/>
      <c r="Q137"/>
      <c r="R137"/>
      <c r="S137"/>
      <c r="T137"/>
      <c r="AB137" s="89"/>
      <c r="AC137" s="111">
        <f>'Securities Details'!C40</f>
        <v>0</v>
      </c>
      <c r="AD137" s="111">
        <f>'Securities Details'!D40</f>
        <v>0</v>
      </c>
      <c r="AE137" s="111">
        <f>'Securities Details'!E40</f>
        <v>0</v>
      </c>
      <c r="AF137" s="111">
        <f>'Securities Details'!F40</f>
        <v>0</v>
      </c>
      <c r="AG137" s="111">
        <f>'Securities Details'!G40</f>
        <v>0</v>
      </c>
      <c r="AH137" s="106" t="e">
        <f>VLOOKUP(AG137,SecDLookups!$D$2:$E$11,2,FALSE)</f>
        <v>#N/A</v>
      </c>
      <c r="AI137" s="106">
        <f>'Securities Details'!I40</f>
        <v>0</v>
      </c>
      <c r="AJ137" s="106">
        <f>'Securities Details'!J40</f>
        <v>0</v>
      </c>
      <c r="AK137" s="111">
        <f>'Securities Details'!K40</f>
        <v>0</v>
      </c>
      <c r="AL137" s="111">
        <f>'Securities Details'!L40</f>
        <v>0</v>
      </c>
      <c r="AM137" s="113">
        <f>'Securities Details'!M40</f>
        <v>0</v>
      </c>
      <c r="AN137" s="90">
        <f>'Securities Details'!N40</f>
        <v>0</v>
      </c>
      <c r="AO137" s="90">
        <f>'Securities Details'!O40</f>
        <v>0</v>
      </c>
      <c r="AP137" s="90">
        <f>'Securities Details'!P40</f>
        <v>0</v>
      </c>
      <c r="AQ137" s="90">
        <f>'Securities Details'!Q40</f>
        <v>0</v>
      </c>
      <c r="AR137" s="90">
        <f>'Securities Details'!R40</f>
        <v>0</v>
      </c>
      <c r="AS137" s="97">
        <f>'Securities Details'!S40</f>
        <v>0</v>
      </c>
      <c r="AT137" s="90">
        <f>'Securities Details'!T40</f>
        <v>0</v>
      </c>
      <c r="AU137" s="90">
        <f>'Securities Details'!U40</f>
        <v>0</v>
      </c>
      <c r="AV137" s="90" t="str">
        <f>IF(AU137="Yes",'Securities Details'!V40,"")</f>
        <v/>
      </c>
      <c r="AW137" s="90">
        <f>'Securities Details'!W40</f>
        <v>0</v>
      </c>
      <c r="AX137" s="90">
        <f>'Securities Details'!X40</f>
        <v>0</v>
      </c>
      <c r="AY137" s="97" t="str">
        <f>IF(AU137="Yes",'Securities Details'!Y40,"")</f>
        <v/>
      </c>
      <c r="AZ137" s="90" t="str">
        <f>IF(AU137="Yes",'Securities Details'!Z40,"")</f>
        <v/>
      </c>
      <c r="BA137" s="90">
        <f>'Securities Details'!AB40</f>
        <v>0</v>
      </c>
      <c r="BB137" s="90" t="str">
        <f>IF(AU137="Yes",'Securities Details'!AA40,"")</f>
        <v/>
      </c>
      <c r="BC137" s="90">
        <f>'Securities Details'!AC40</f>
        <v>0</v>
      </c>
      <c r="BD137" s="90">
        <f>'Securities Details'!AD40</f>
        <v>0</v>
      </c>
      <c r="BE137" s="90">
        <f>'Securities Details'!AE40</f>
        <v>0</v>
      </c>
      <c r="BF137" s="90">
        <f>'Securities Details'!AF40</f>
        <v>0</v>
      </c>
      <c r="BG137" s="90">
        <f>'Securities Details'!AG40</f>
        <v>0</v>
      </c>
      <c r="BH137" s="90">
        <f>'Securities Details'!AH40</f>
        <v>0</v>
      </c>
      <c r="BI137" s="90">
        <f>'Securities Details'!AI40</f>
        <v>0</v>
      </c>
      <c r="BJ137" s="90">
        <f>'Securities Details'!AJ40</f>
        <v>0</v>
      </c>
      <c r="BK137" s="90">
        <f>'Securities Details'!AK40</f>
        <v>0</v>
      </c>
      <c r="BL137" s="90">
        <f>'Securities Details'!AL40</f>
        <v>0</v>
      </c>
      <c r="BM137" s="90">
        <f>'Securities Details'!AM40</f>
        <v>0</v>
      </c>
      <c r="BN137" s="90" t="str">
        <f>IF('Securities Details'!AN40="","",IF('Securities Details'!$E$11="Yes",'Securities Details'!AN40,""))</f>
        <v/>
      </c>
      <c r="BO137" s="90" t="str">
        <f>IF('Securities Details'!AO40="","",IF('Securities Details'!$E$11="Yes",'Securities Details'!AO40,""))</f>
        <v/>
      </c>
      <c r="BP137" s="90" t="str">
        <f>IF('Securities Details'!$E$11="Yes",'Securities Details'!AP40,"")</f>
        <v/>
      </c>
      <c r="BQ137" s="90" t="str">
        <f>IF(BE137=SecDLookups!$S$2,TRIM(LEFT(BF137, SEARCH("-",BF137,1)-1)),"")</f>
        <v/>
      </c>
      <c r="BR137" s="90" t="str">
        <f>IF(BE137=SecDLookups!$S$2,TRIM(RIGHT(BF137, LEN(BF137) - SEARCH("-",BF137,1))),"")</f>
        <v/>
      </c>
      <c r="BS137" s="90" t="str">
        <f>IF(BE137=SecDLookups!$S$3,BF137,"")</f>
        <v/>
      </c>
      <c r="BT137" s="90" t="str">
        <f>IF(BE137=SecDLookups!$S$4,BF137,"")</f>
        <v/>
      </c>
      <c r="BU137" s="90" t="str">
        <f>IF(BG137=SecDLookups!$T$2,TRIM(LEFT(BH137, SEARCH("-",BH137,1)-1)),"")</f>
        <v/>
      </c>
      <c r="BV137" s="90" t="str">
        <f>IF(BG137=SecDLookups!$T$2,TRIM(RIGHT(BH137,LEN(BH137) - SEARCH("-",BH137,1))),"")</f>
        <v/>
      </c>
      <c r="BW137" s="90" t="str">
        <f>IF(BG137=SecDLookups!$T$3,BH137,"")</f>
        <v/>
      </c>
      <c r="BX137" s="90" t="str">
        <f>IF(BG137=SecDLookups!$T$4,BH137,"")</f>
        <v/>
      </c>
      <c r="BY137" s="90" t="str">
        <f>IF(BI137=SecDLookups!$U$2,TRIM(LEFT(BJ137, SEARCH("-",BJ137,1)-1)),"")</f>
        <v/>
      </c>
      <c r="BZ137" s="90" t="str">
        <f>IF(BI137=SecDLookups!$U$2,TRIM(RIGHT(BJ137, LEN(BJ137) - SEARCH("-",BJ137,1))),"")</f>
        <v/>
      </c>
      <c r="CA137" s="90" t="str">
        <f>IF(BI137=SecDLookups!$U$3,BJ137,"")</f>
        <v/>
      </c>
      <c r="CB137" s="90" t="str">
        <f>IF(BI137=SecDLookups!$U$4,BJ137,"")</f>
        <v/>
      </c>
      <c r="CC137" s="90" t="str">
        <f>IF(BK137=SecDLookups!$V$2,TRIM(LEFT(BL137, SEARCH("-",BL137,1)-1)),"")</f>
        <v/>
      </c>
      <c r="CD137" s="90" t="str">
        <f>IF(BK137=SecDLookups!$V$2,TRIM(RIGHT(BL137, LEN(BL137) - SEARCH("-",BL137,1))),"")</f>
        <v/>
      </c>
      <c r="CE137" s="90" t="str">
        <f>IF(BK137=SecDLookups!$V$3,BL137,"")</f>
        <v/>
      </c>
      <c r="CF137" s="90" t="str">
        <f>IF(BK137=SecDLookups!$V$4,BL137,"")</f>
        <v/>
      </c>
    </row>
    <row r="138" spans="14:84" x14ac:dyDescent="0.25">
      <c r="N138"/>
      <c r="O138"/>
      <c r="P138"/>
      <c r="Q138"/>
      <c r="R138"/>
      <c r="S138"/>
      <c r="T138"/>
      <c r="AB138" s="89"/>
      <c r="AC138" s="111">
        <f>'Securities Details'!C41</f>
        <v>0</v>
      </c>
      <c r="AD138" s="111">
        <f>'Securities Details'!D41</f>
        <v>0</v>
      </c>
      <c r="AE138" s="111">
        <f>'Securities Details'!E41</f>
        <v>0</v>
      </c>
      <c r="AF138" s="111">
        <f>'Securities Details'!F41</f>
        <v>0</v>
      </c>
      <c r="AG138" s="111">
        <f>'Securities Details'!G41</f>
        <v>0</v>
      </c>
      <c r="AH138" s="106" t="e">
        <f>VLOOKUP(AG138,SecDLookups!$D$2:$E$11,2,FALSE)</f>
        <v>#N/A</v>
      </c>
      <c r="AI138" s="106">
        <f>'Securities Details'!I41</f>
        <v>0</v>
      </c>
      <c r="AJ138" s="106">
        <f>'Securities Details'!J41</f>
        <v>0</v>
      </c>
      <c r="AK138" s="111">
        <f>'Securities Details'!K41</f>
        <v>0</v>
      </c>
      <c r="AL138" s="111">
        <f>'Securities Details'!L41</f>
        <v>0</v>
      </c>
      <c r="AM138" s="113">
        <f>'Securities Details'!M41</f>
        <v>0</v>
      </c>
      <c r="AN138" s="90">
        <f>'Securities Details'!N41</f>
        <v>0</v>
      </c>
      <c r="AO138" s="90">
        <f>'Securities Details'!O41</f>
        <v>0</v>
      </c>
      <c r="AP138" s="90">
        <f>'Securities Details'!P41</f>
        <v>0</v>
      </c>
      <c r="AQ138" s="90">
        <f>'Securities Details'!Q41</f>
        <v>0</v>
      </c>
      <c r="AR138" s="90">
        <f>'Securities Details'!R41</f>
        <v>0</v>
      </c>
      <c r="AS138" s="97">
        <f>'Securities Details'!S41</f>
        <v>0</v>
      </c>
      <c r="AT138" s="90">
        <f>'Securities Details'!T41</f>
        <v>0</v>
      </c>
      <c r="AU138" s="90">
        <f>'Securities Details'!U41</f>
        <v>0</v>
      </c>
      <c r="AV138" s="90" t="str">
        <f>IF(AU138="Yes",'Securities Details'!V41,"")</f>
        <v/>
      </c>
      <c r="AW138" s="90">
        <f>'Securities Details'!W41</f>
        <v>0</v>
      </c>
      <c r="AX138" s="90">
        <f>'Securities Details'!X41</f>
        <v>0</v>
      </c>
      <c r="AY138" s="97" t="str">
        <f>IF(AU138="Yes",'Securities Details'!Y41,"")</f>
        <v/>
      </c>
      <c r="AZ138" s="90" t="str">
        <f>IF(AU138="Yes",'Securities Details'!Z41,"")</f>
        <v/>
      </c>
      <c r="BA138" s="90">
        <f>'Securities Details'!AB41</f>
        <v>0</v>
      </c>
      <c r="BB138" s="90" t="str">
        <f>IF(AU138="Yes",'Securities Details'!AA41,"")</f>
        <v/>
      </c>
      <c r="BC138" s="90">
        <f>'Securities Details'!AC41</f>
        <v>0</v>
      </c>
      <c r="BD138" s="90">
        <f>'Securities Details'!AD41</f>
        <v>0</v>
      </c>
      <c r="BE138" s="90">
        <f>'Securities Details'!AE41</f>
        <v>0</v>
      </c>
      <c r="BF138" s="90">
        <f>'Securities Details'!AF41</f>
        <v>0</v>
      </c>
      <c r="BG138" s="90">
        <f>'Securities Details'!AG41</f>
        <v>0</v>
      </c>
      <c r="BH138" s="90">
        <f>'Securities Details'!AH41</f>
        <v>0</v>
      </c>
      <c r="BI138" s="90">
        <f>'Securities Details'!AI41</f>
        <v>0</v>
      </c>
      <c r="BJ138" s="90">
        <f>'Securities Details'!AJ41</f>
        <v>0</v>
      </c>
      <c r="BK138" s="90">
        <f>'Securities Details'!AK41</f>
        <v>0</v>
      </c>
      <c r="BL138" s="90">
        <f>'Securities Details'!AL41</f>
        <v>0</v>
      </c>
      <c r="BM138" s="90">
        <f>'Securities Details'!AM41</f>
        <v>0</v>
      </c>
      <c r="BN138" s="90" t="str">
        <f>IF('Securities Details'!AN41="","",IF('Securities Details'!$E$11="Yes",'Securities Details'!AN41,""))</f>
        <v/>
      </c>
      <c r="BO138" s="90" t="str">
        <f>IF('Securities Details'!AO41="","",IF('Securities Details'!$E$11="Yes",'Securities Details'!AO41,""))</f>
        <v/>
      </c>
      <c r="BP138" s="90" t="str">
        <f>IF('Securities Details'!$E$11="Yes",'Securities Details'!AP41,"")</f>
        <v/>
      </c>
      <c r="BQ138" s="90" t="str">
        <f>IF(BE138=SecDLookups!$S$2,TRIM(LEFT(BF138, SEARCH("-",BF138,1)-1)),"")</f>
        <v/>
      </c>
      <c r="BR138" s="90" t="str">
        <f>IF(BE138=SecDLookups!$S$2,TRIM(RIGHT(BF138, LEN(BF138) - SEARCH("-",BF138,1))),"")</f>
        <v/>
      </c>
      <c r="BS138" s="90" t="str">
        <f>IF(BE138=SecDLookups!$S$3,BF138,"")</f>
        <v/>
      </c>
      <c r="BT138" s="90" t="str">
        <f>IF(BE138=SecDLookups!$S$4,BF138,"")</f>
        <v/>
      </c>
      <c r="BU138" s="90" t="str">
        <f>IF(BG138=SecDLookups!$T$2,TRIM(LEFT(BH138, SEARCH("-",BH138,1)-1)),"")</f>
        <v/>
      </c>
      <c r="BV138" s="90" t="str">
        <f>IF(BG138=SecDLookups!$T$2,TRIM(RIGHT(BH138,LEN(BH138) - SEARCH("-",BH138,1))),"")</f>
        <v/>
      </c>
      <c r="BW138" s="90" t="str">
        <f>IF(BG138=SecDLookups!$T$3,BH138,"")</f>
        <v/>
      </c>
      <c r="BX138" s="90" t="str">
        <f>IF(BG138=SecDLookups!$T$4,BH138,"")</f>
        <v/>
      </c>
      <c r="BY138" s="90" t="str">
        <f>IF(BI138=SecDLookups!$U$2,TRIM(LEFT(BJ138, SEARCH("-",BJ138,1)-1)),"")</f>
        <v/>
      </c>
      <c r="BZ138" s="90" t="str">
        <f>IF(BI138=SecDLookups!$U$2,TRIM(RIGHT(BJ138, LEN(BJ138) - SEARCH("-",BJ138,1))),"")</f>
        <v/>
      </c>
      <c r="CA138" s="90" t="str">
        <f>IF(BI138=SecDLookups!$U$3,BJ138,"")</f>
        <v/>
      </c>
      <c r="CB138" s="90" t="str">
        <f>IF(BI138=SecDLookups!$U$4,BJ138,"")</f>
        <v/>
      </c>
      <c r="CC138" s="90" t="str">
        <f>IF(BK138=SecDLookups!$V$2,TRIM(LEFT(BL138, SEARCH("-",BL138,1)-1)),"")</f>
        <v/>
      </c>
      <c r="CD138" s="90" t="str">
        <f>IF(BK138=SecDLookups!$V$2,TRIM(RIGHT(BL138, LEN(BL138) - SEARCH("-",BL138,1))),"")</f>
        <v/>
      </c>
      <c r="CE138" s="90" t="str">
        <f>IF(BK138=SecDLookups!$V$3,BL138,"")</f>
        <v/>
      </c>
      <c r="CF138" s="90" t="str">
        <f>IF(BK138=SecDLookups!$V$4,BL138,"")</f>
        <v/>
      </c>
    </row>
    <row r="139" spans="14:84" x14ac:dyDescent="0.25">
      <c r="N139"/>
      <c r="O139"/>
      <c r="P139"/>
      <c r="Q139"/>
      <c r="R139"/>
      <c r="S139"/>
      <c r="T139"/>
      <c r="AB139" s="89"/>
      <c r="AC139" s="111">
        <f>'Securities Details'!C42</f>
        <v>0</v>
      </c>
      <c r="AD139" s="111">
        <f>'Securities Details'!D42</f>
        <v>0</v>
      </c>
      <c r="AE139" s="111">
        <f>'Securities Details'!E42</f>
        <v>0</v>
      </c>
      <c r="AF139" s="111">
        <f>'Securities Details'!F42</f>
        <v>0</v>
      </c>
      <c r="AG139" s="111">
        <f>'Securities Details'!G42</f>
        <v>0</v>
      </c>
      <c r="AH139" s="106" t="e">
        <f>VLOOKUP(AG139,SecDLookups!$D$2:$E$11,2,FALSE)</f>
        <v>#N/A</v>
      </c>
      <c r="AI139" s="106">
        <f>'Securities Details'!I42</f>
        <v>0</v>
      </c>
      <c r="AJ139" s="106">
        <f>'Securities Details'!J42</f>
        <v>0</v>
      </c>
      <c r="AK139" s="111">
        <f>'Securities Details'!K42</f>
        <v>0</v>
      </c>
      <c r="AL139" s="111">
        <f>'Securities Details'!L42</f>
        <v>0</v>
      </c>
      <c r="AM139" s="113">
        <f>'Securities Details'!M42</f>
        <v>0</v>
      </c>
      <c r="AN139" s="90">
        <f>'Securities Details'!N42</f>
        <v>0</v>
      </c>
      <c r="AO139" s="90">
        <f>'Securities Details'!O42</f>
        <v>0</v>
      </c>
      <c r="AP139" s="90">
        <f>'Securities Details'!P42</f>
        <v>0</v>
      </c>
      <c r="AQ139" s="90">
        <f>'Securities Details'!Q42</f>
        <v>0</v>
      </c>
      <c r="AR139" s="90">
        <f>'Securities Details'!R42</f>
        <v>0</v>
      </c>
      <c r="AS139" s="97">
        <f>'Securities Details'!S42</f>
        <v>0</v>
      </c>
      <c r="AT139" s="90">
        <f>'Securities Details'!T42</f>
        <v>0</v>
      </c>
      <c r="AU139" s="90">
        <f>'Securities Details'!U42</f>
        <v>0</v>
      </c>
      <c r="AV139" s="90" t="str">
        <f>IF(AU139="Yes",'Securities Details'!V42,"")</f>
        <v/>
      </c>
      <c r="AW139" s="90">
        <f>'Securities Details'!W42</f>
        <v>0</v>
      </c>
      <c r="AX139" s="90">
        <f>'Securities Details'!X42</f>
        <v>0</v>
      </c>
      <c r="AY139" s="97" t="str">
        <f>IF(AU139="Yes",'Securities Details'!Y42,"")</f>
        <v/>
      </c>
      <c r="AZ139" s="90" t="str">
        <f>IF(AU139="Yes",'Securities Details'!Z42,"")</f>
        <v/>
      </c>
      <c r="BA139" s="90">
        <f>'Securities Details'!AB42</f>
        <v>0</v>
      </c>
      <c r="BB139" s="90" t="str">
        <f>IF(AU139="Yes",'Securities Details'!AA42,"")</f>
        <v/>
      </c>
      <c r="BC139" s="90">
        <f>'Securities Details'!AC42</f>
        <v>0</v>
      </c>
      <c r="BD139" s="90">
        <f>'Securities Details'!AD42</f>
        <v>0</v>
      </c>
      <c r="BE139" s="90">
        <f>'Securities Details'!AE42</f>
        <v>0</v>
      </c>
      <c r="BF139" s="90">
        <f>'Securities Details'!AF42</f>
        <v>0</v>
      </c>
      <c r="BG139" s="90">
        <f>'Securities Details'!AG42</f>
        <v>0</v>
      </c>
      <c r="BH139" s="90">
        <f>'Securities Details'!AH42</f>
        <v>0</v>
      </c>
      <c r="BI139" s="90">
        <f>'Securities Details'!AI42</f>
        <v>0</v>
      </c>
      <c r="BJ139" s="90">
        <f>'Securities Details'!AJ42</f>
        <v>0</v>
      </c>
      <c r="BK139" s="90">
        <f>'Securities Details'!AK42</f>
        <v>0</v>
      </c>
      <c r="BL139" s="90">
        <f>'Securities Details'!AL42</f>
        <v>0</v>
      </c>
      <c r="BM139" s="90">
        <f>'Securities Details'!AM42</f>
        <v>0</v>
      </c>
      <c r="BN139" s="90" t="str">
        <f>IF('Securities Details'!AN42="","",IF('Securities Details'!$E$11="Yes",'Securities Details'!AN42,""))</f>
        <v/>
      </c>
      <c r="BO139" s="90" t="str">
        <f>IF('Securities Details'!AO42="","",IF('Securities Details'!$E$11="Yes",'Securities Details'!AO42,""))</f>
        <v/>
      </c>
      <c r="BP139" s="90" t="str">
        <f>IF('Securities Details'!$E$11="Yes",'Securities Details'!AP42,"")</f>
        <v/>
      </c>
      <c r="BQ139" s="90" t="str">
        <f>IF(BE139=SecDLookups!$S$2,TRIM(LEFT(BF139, SEARCH("-",BF139,1)-1)),"")</f>
        <v/>
      </c>
      <c r="BR139" s="90" t="str">
        <f>IF(BE139=SecDLookups!$S$2,TRIM(RIGHT(BF139, LEN(BF139) - SEARCH("-",BF139,1))),"")</f>
        <v/>
      </c>
      <c r="BS139" s="90" t="str">
        <f>IF(BE139=SecDLookups!$S$3,BF139,"")</f>
        <v/>
      </c>
      <c r="BT139" s="90" t="str">
        <f>IF(BE139=SecDLookups!$S$4,BF139,"")</f>
        <v/>
      </c>
      <c r="BU139" s="90" t="str">
        <f>IF(BG139=SecDLookups!$T$2,TRIM(LEFT(BH139, SEARCH("-",BH139,1)-1)),"")</f>
        <v/>
      </c>
      <c r="BV139" s="90" t="str">
        <f>IF(BG139=SecDLookups!$T$2,TRIM(RIGHT(BH139,LEN(BH139) - SEARCH("-",BH139,1))),"")</f>
        <v/>
      </c>
      <c r="BW139" s="90" t="str">
        <f>IF(BG139=SecDLookups!$T$3,BH139,"")</f>
        <v/>
      </c>
      <c r="BX139" s="90" t="str">
        <f>IF(BG139=SecDLookups!$T$4,BH139,"")</f>
        <v/>
      </c>
      <c r="BY139" s="90" t="str">
        <f>IF(BI139=SecDLookups!$U$2,TRIM(LEFT(BJ139, SEARCH("-",BJ139,1)-1)),"")</f>
        <v/>
      </c>
      <c r="BZ139" s="90" t="str">
        <f>IF(BI139=SecDLookups!$U$2,TRIM(RIGHT(BJ139, LEN(BJ139) - SEARCH("-",BJ139,1))),"")</f>
        <v/>
      </c>
      <c r="CA139" s="90" t="str">
        <f>IF(BI139=SecDLookups!$U$3,BJ139,"")</f>
        <v/>
      </c>
      <c r="CB139" s="90" t="str">
        <f>IF(BI139=SecDLookups!$U$4,BJ139,"")</f>
        <v/>
      </c>
      <c r="CC139" s="90" t="str">
        <f>IF(BK139=SecDLookups!$V$2,TRIM(LEFT(BL139, SEARCH("-",BL139,1)-1)),"")</f>
        <v/>
      </c>
      <c r="CD139" s="90" t="str">
        <f>IF(BK139=SecDLookups!$V$2,TRIM(RIGHT(BL139, LEN(BL139) - SEARCH("-",BL139,1))),"")</f>
        <v/>
      </c>
      <c r="CE139" s="90" t="str">
        <f>IF(BK139=SecDLookups!$V$3,BL139,"")</f>
        <v/>
      </c>
      <c r="CF139" s="90" t="str">
        <f>IF(BK139=SecDLookups!$V$4,BL139,"")</f>
        <v/>
      </c>
    </row>
    <row r="140" spans="14:84" x14ac:dyDescent="0.25">
      <c r="N140"/>
      <c r="O140"/>
      <c r="P140"/>
      <c r="Q140"/>
      <c r="R140"/>
      <c r="S140"/>
      <c r="T140"/>
      <c r="AB140" s="89"/>
      <c r="AC140" s="111">
        <f>'Securities Details'!C43</f>
        <v>0</v>
      </c>
      <c r="AD140" s="111">
        <f>'Securities Details'!D43</f>
        <v>0</v>
      </c>
      <c r="AE140" s="111">
        <f>'Securities Details'!E43</f>
        <v>0</v>
      </c>
      <c r="AF140" s="111">
        <f>'Securities Details'!F43</f>
        <v>0</v>
      </c>
      <c r="AG140" s="111">
        <f>'Securities Details'!G43</f>
        <v>0</v>
      </c>
      <c r="AH140" s="106" t="e">
        <f>VLOOKUP(AG140,SecDLookups!$D$2:$E$11,2,FALSE)</f>
        <v>#N/A</v>
      </c>
      <c r="AI140" s="106">
        <f>'Securities Details'!I43</f>
        <v>0</v>
      </c>
      <c r="AJ140" s="106">
        <f>'Securities Details'!J43</f>
        <v>0</v>
      </c>
      <c r="AK140" s="111">
        <f>'Securities Details'!K43</f>
        <v>0</v>
      </c>
      <c r="AL140" s="111">
        <f>'Securities Details'!L43</f>
        <v>0</v>
      </c>
      <c r="AM140" s="113">
        <f>'Securities Details'!M43</f>
        <v>0</v>
      </c>
      <c r="AN140" s="90">
        <f>'Securities Details'!N43</f>
        <v>0</v>
      </c>
      <c r="AO140" s="90">
        <f>'Securities Details'!O43</f>
        <v>0</v>
      </c>
      <c r="AP140" s="90">
        <f>'Securities Details'!P43</f>
        <v>0</v>
      </c>
      <c r="AQ140" s="90">
        <f>'Securities Details'!Q43</f>
        <v>0</v>
      </c>
      <c r="AR140" s="90">
        <f>'Securities Details'!R43</f>
        <v>0</v>
      </c>
      <c r="AS140" s="97">
        <f>'Securities Details'!S43</f>
        <v>0</v>
      </c>
      <c r="AT140" s="90">
        <f>'Securities Details'!T43</f>
        <v>0</v>
      </c>
      <c r="AU140" s="90">
        <f>'Securities Details'!U43</f>
        <v>0</v>
      </c>
      <c r="AV140" s="90" t="str">
        <f>IF(AU140="Yes",'Securities Details'!V43,"")</f>
        <v/>
      </c>
      <c r="AW140" s="90">
        <f>'Securities Details'!W43</f>
        <v>0</v>
      </c>
      <c r="AX140" s="90">
        <f>'Securities Details'!X43</f>
        <v>0</v>
      </c>
      <c r="AY140" s="97" t="str">
        <f>IF(AU140="Yes",'Securities Details'!Y43,"")</f>
        <v/>
      </c>
      <c r="AZ140" s="90" t="str">
        <f>IF(AU140="Yes",'Securities Details'!Z43,"")</f>
        <v/>
      </c>
      <c r="BA140" s="90">
        <f>'Securities Details'!AB43</f>
        <v>0</v>
      </c>
      <c r="BB140" s="90" t="str">
        <f>IF(AU140="Yes",'Securities Details'!AA43,"")</f>
        <v/>
      </c>
      <c r="BC140" s="90">
        <f>'Securities Details'!AC43</f>
        <v>0</v>
      </c>
      <c r="BD140" s="90">
        <f>'Securities Details'!AD43</f>
        <v>0</v>
      </c>
      <c r="BE140" s="90">
        <f>'Securities Details'!AE43</f>
        <v>0</v>
      </c>
      <c r="BF140" s="90">
        <f>'Securities Details'!AF43</f>
        <v>0</v>
      </c>
      <c r="BG140" s="90">
        <f>'Securities Details'!AG43</f>
        <v>0</v>
      </c>
      <c r="BH140" s="90">
        <f>'Securities Details'!AH43</f>
        <v>0</v>
      </c>
      <c r="BI140" s="90">
        <f>'Securities Details'!AI43</f>
        <v>0</v>
      </c>
      <c r="BJ140" s="90">
        <f>'Securities Details'!AJ43</f>
        <v>0</v>
      </c>
      <c r="BK140" s="90">
        <f>'Securities Details'!AK43</f>
        <v>0</v>
      </c>
      <c r="BL140" s="90">
        <f>'Securities Details'!AL43</f>
        <v>0</v>
      </c>
      <c r="BM140" s="90">
        <f>'Securities Details'!AM43</f>
        <v>0</v>
      </c>
      <c r="BN140" s="90" t="str">
        <f>IF('Securities Details'!AN43="","",IF('Securities Details'!$E$11="Yes",'Securities Details'!AN43,""))</f>
        <v/>
      </c>
      <c r="BO140" s="90" t="str">
        <f>IF('Securities Details'!AO43="","",IF('Securities Details'!$E$11="Yes",'Securities Details'!AO43,""))</f>
        <v/>
      </c>
      <c r="BP140" s="90" t="str">
        <f>IF('Securities Details'!$E$11="Yes",'Securities Details'!AP43,"")</f>
        <v/>
      </c>
      <c r="BQ140" s="90" t="str">
        <f>IF(BE140=SecDLookups!$S$2,TRIM(LEFT(BF140, SEARCH("-",BF140,1)-1)),"")</f>
        <v/>
      </c>
      <c r="BR140" s="90" t="str">
        <f>IF(BE140=SecDLookups!$S$2,TRIM(RIGHT(BF140, LEN(BF140) - SEARCH("-",BF140,1))),"")</f>
        <v/>
      </c>
      <c r="BS140" s="90" t="str">
        <f>IF(BE140=SecDLookups!$S$3,BF140,"")</f>
        <v/>
      </c>
      <c r="BT140" s="90" t="str">
        <f>IF(BE140=SecDLookups!$S$4,BF140,"")</f>
        <v/>
      </c>
      <c r="BU140" s="90" t="str">
        <f>IF(BG140=SecDLookups!$T$2,TRIM(LEFT(BH140, SEARCH("-",BH140,1)-1)),"")</f>
        <v/>
      </c>
      <c r="BV140" s="90" t="str">
        <f>IF(BG140=SecDLookups!$T$2,TRIM(RIGHT(BH140,LEN(BH140) - SEARCH("-",BH140,1))),"")</f>
        <v/>
      </c>
      <c r="BW140" s="90" t="str">
        <f>IF(BG140=SecDLookups!$T$3,BH140,"")</f>
        <v/>
      </c>
      <c r="BX140" s="90" t="str">
        <f>IF(BG140=SecDLookups!$T$4,BH140,"")</f>
        <v/>
      </c>
      <c r="BY140" s="90" t="str">
        <f>IF(BI140=SecDLookups!$U$2,TRIM(LEFT(BJ140, SEARCH("-",BJ140,1)-1)),"")</f>
        <v/>
      </c>
      <c r="BZ140" s="90" t="str">
        <f>IF(BI140=SecDLookups!$U$2,TRIM(RIGHT(BJ140, LEN(BJ140) - SEARCH("-",BJ140,1))),"")</f>
        <v/>
      </c>
      <c r="CA140" s="90" t="str">
        <f>IF(BI140=SecDLookups!$U$3,BJ140,"")</f>
        <v/>
      </c>
      <c r="CB140" s="90" t="str">
        <f>IF(BI140=SecDLookups!$U$4,BJ140,"")</f>
        <v/>
      </c>
      <c r="CC140" s="90" t="str">
        <f>IF(BK140=SecDLookups!$V$2,TRIM(LEFT(BL140, SEARCH("-",BL140,1)-1)),"")</f>
        <v/>
      </c>
      <c r="CD140" s="90" t="str">
        <f>IF(BK140=SecDLookups!$V$2,TRIM(RIGHT(BL140, LEN(BL140) - SEARCH("-",BL140,1))),"")</f>
        <v/>
      </c>
      <c r="CE140" s="90" t="str">
        <f>IF(BK140=SecDLookups!$V$3,BL140,"")</f>
        <v/>
      </c>
      <c r="CF140" s="90" t="str">
        <f>IF(BK140=SecDLookups!$V$4,BL140,"")</f>
        <v/>
      </c>
    </row>
    <row r="141" spans="14:84" x14ac:dyDescent="0.25">
      <c r="N141"/>
      <c r="O141"/>
      <c r="P141"/>
      <c r="Q141"/>
      <c r="R141"/>
      <c r="S141"/>
      <c r="T141"/>
      <c r="AB141" s="89"/>
      <c r="AC141" s="111">
        <f>'Securities Details'!C44</f>
        <v>0</v>
      </c>
      <c r="AD141" s="111">
        <f>'Securities Details'!D44</f>
        <v>0</v>
      </c>
      <c r="AE141" s="111">
        <f>'Securities Details'!E44</f>
        <v>0</v>
      </c>
      <c r="AF141" s="111">
        <f>'Securities Details'!F44</f>
        <v>0</v>
      </c>
      <c r="AG141" s="111">
        <f>'Securities Details'!G44</f>
        <v>0</v>
      </c>
      <c r="AH141" s="106" t="e">
        <f>VLOOKUP(AG141,SecDLookups!$D$2:$E$11,2,FALSE)</f>
        <v>#N/A</v>
      </c>
      <c r="AI141" s="106">
        <f>'Securities Details'!I44</f>
        <v>0</v>
      </c>
      <c r="AJ141" s="106">
        <f>'Securities Details'!J44</f>
        <v>0</v>
      </c>
      <c r="AK141" s="111">
        <f>'Securities Details'!K44</f>
        <v>0</v>
      </c>
      <c r="AL141" s="111">
        <f>'Securities Details'!L44</f>
        <v>0</v>
      </c>
      <c r="AM141" s="113">
        <f>'Securities Details'!M44</f>
        <v>0</v>
      </c>
      <c r="AN141" s="90">
        <f>'Securities Details'!N44</f>
        <v>0</v>
      </c>
      <c r="AO141" s="90">
        <f>'Securities Details'!O44</f>
        <v>0</v>
      </c>
      <c r="AP141" s="90">
        <f>'Securities Details'!P44</f>
        <v>0</v>
      </c>
      <c r="AQ141" s="90">
        <f>'Securities Details'!Q44</f>
        <v>0</v>
      </c>
      <c r="AR141" s="90">
        <f>'Securities Details'!R44</f>
        <v>0</v>
      </c>
      <c r="AS141" s="97">
        <f>'Securities Details'!S44</f>
        <v>0</v>
      </c>
      <c r="AT141" s="90">
        <f>'Securities Details'!T44</f>
        <v>0</v>
      </c>
      <c r="AU141" s="90">
        <f>'Securities Details'!U44</f>
        <v>0</v>
      </c>
      <c r="AV141" s="90" t="str">
        <f>IF(AU141="Yes",'Securities Details'!V44,"")</f>
        <v/>
      </c>
      <c r="AW141" s="90">
        <f>'Securities Details'!W44</f>
        <v>0</v>
      </c>
      <c r="AX141" s="90">
        <f>'Securities Details'!X44</f>
        <v>0</v>
      </c>
      <c r="AY141" s="97" t="str">
        <f>IF(AU141="Yes",'Securities Details'!Y44,"")</f>
        <v/>
      </c>
      <c r="AZ141" s="90" t="str">
        <f>IF(AU141="Yes",'Securities Details'!Z44,"")</f>
        <v/>
      </c>
      <c r="BA141" s="90">
        <f>'Securities Details'!AB44</f>
        <v>0</v>
      </c>
      <c r="BB141" s="90" t="str">
        <f>IF(AU141="Yes",'Securities Details'!AA44,"")</f>
        <v/>
      </c>
      <c r="BC141" s="90">
        <f>'Securities Details'!AC44</f>
        <v>0</v>
      </c>
      <c r="BD141" s="90">
        <f>'Securities Details'!AD44</f>
        <v>0</v>
      </c>
      <c r="BE141" s="90">
        <f>'Securities Details'!AE44</f>
        <v>0</v>
      </c>
      <c r="BF141" s="90">
        <f>'Securities Details'!AF44</f>
        <v>0</v>
      </c>
      <c r="BG141" s="90">
        <f>'Securities Details'!AG44</f>
        <v>0</v>
      </c>
      <c r="BH141" s="90">
        <f>'Securities Details'!AH44</f>
        <v>0</v>
      </c>
      <c r="BI141" s="90">
        <f>'Securities Details'!AI44</f>
        <v>0</v>
      </c>
      <c r="BJ141" s="90">
        <f>'Securities Details'!AJ44</f>
        <v>0</v>
      </c>
      <c r="BK141" s="90">
        <f>'Securities Details'!AK44</f>
        <v>0</v>
      </c>
      <c r="BL141" s="90">
        <f>'Securities Details'!AL44</f>
        <v>0</v>
      </c>
      <c r="BM141" s="90">
        <f>'Securities Details'!AM44</f>
        <v>0</v>
      </c>
      <c r="BN141" s="90" t="str">
        <f>IF('Securities Details'!AN44="","",IF('Securities Details'!$E$11="Yes",'Securities Details'!AN44,""))</f>
        <v/>
      </c>
      <c r="BO141" s="90" t="str">
        <f>IF('Securities Details'!AO44="","",IF('Securities Details'!$E$11="Yes",'Securities Details'!AO44,""))</f>
        <v/>
      </c>
      <c r="BP141" s="90" t="str">
        <f>IF('Securities Details'!$E$11="Yes",'Securities Details'!AP44,"")</f>
        <v/>
      </c>
      <c r="BQ141" s="90" t="str">
        <f>IF(BE141=SecDLookups!$S$2,TRIM(LEFT(BF141, SEARCH("-",BF141,1)-1)),"")</f>
        <v/>
      </c>
      <c r="BR141" s="90" t="str">
        <f>IF(BE141=SecDLookups!$S$2,TRIM(RIGHT(BF141, LEN(BF141) - SEARCH("-",BF141,1))),"")</f>
        <v/>
      </c>
      <c r="BS141" s="90" t="str">
        <f>IF(BE141=SecDLookups!$S$3,BF141,"")</f>
        <v/>
      </c>
      <c r="BT141" s="90" t="str">
        <f>IF(BE141=SecDLookups!$S$4,BF141,"")</f>
        <v/>
      </c>
      <c r="BU141" s="90" t="str">
        <f>IF(BG141=SecDLookups!$T$2,TRIM(LEFT(BH141, SEARCH("-",BH141,1)-1)),"")</f>
        <v/>
      </c>
      <c r="BV141" s="90" t="str">
        <f>IF(BG141=SecDLookups!$T$2,TRIM(RIGHT(BH141,LEN(BH141) - SEARCH("-",BH141,1))),"")</f>
        <v/>
      </c>
      <c r="BW141" s="90" t="str">
        <f>IF(BG141=SecDLookups!$T$3,BH141,"")</f>
        <v/>
      </c>
      <c r="BX141" s="90" t="str">
        <f>IF(BG141=SecDLookups!$T$4,BH141,"")</f>
        <v/>
      </c>
      <c r="BY141" s="90" t="str">
        <f>IF(BI141=SecDLookups!$U$2,TRIM(LEFT(BJ141, SEARCH("-",BJ141,1)-1)),"")</f>
        <v/>
      </c>
      <c r="BZ141" s="90" t="str">
        <f>IF(BI141=SecDLookups!$U$2,TRIM(RIGHT(BJ141, LEN(BJ141) - SEARCH("-",BJ141,1))),"")</f>
        <v/>
      </c>
      <c r="CA141" s="90" t="str">
        <f>IF(BI141=SecDLookups!$U$3,BJ141,"")</f>
        <v/>
      </c>
      <c r="CB141" s="90" t="str">
        <f>IF(BI141=SecDLookups!$U$4,BJ141,"")</f>
        <v/>
      </c>
      <c r="CC141" s="90" t="str">
        <f>IF(BK141=SecDLookups!$V$2,TRIM(LEFT(BL141, SEARCH("-",BL141,1)-1)),"")</f>
        <v/>
      </c>
      <c r="CD141" s="90" t="str">
        <f>IF(BK141=SecDLookups!$V$2,TRIM(RIGHT(BL141, LEN(BL141) - SEARCH("-",BL141,1))),"")</f>
        <v/>
      </c>
      <c r="CE141" s="90" t="str">
        <f>IF(BK141=SecDLookups!$V$3,BL141,"")</f>
        <v/>
      </c>
      <c r="CF141" s="90" t="str">
        <f>IF(BK141=SecDLookups!$V$4,BL141,"")</f>
        <v/>
      </c>
    </row>
    <row r="142" spans="14:84" x14ac:dyDescent="0.25">
      <c r="N142"/>
      <c r="O142"/>
      <c r="P142"/>
      <c r="Q142"/>
      <c r="R142"/>
      <c r="S142"/>
      <c r="T142"/>
      <c r="AB142" s="89"/>
      <c r="AC142" s="111">
        <f>'Securities Details'!C45</f>
        <v>0</v>
      </c>
      <c r="AD142" s="111">
        <f>'Securities Details'!D45</f>
        <v>0</v>
      </c>
      <c r="AE142" s="111">
        <f>'Securities Details'!E45</f>
        <v>0</v>
      </c>
      <c r="AF142" s="111">
        <f>'Securities Details'!F45</f>
        <v>0</v>
      </c>
      <c r="AG142" s="111">
        <f>'Securities Details'!G45</f>
        <v>0</v>
      </c>
      <c r="AH142" s="106" t="e">
        <f>VLOOKUP(AG142,SecDLookups!$D$2:$E$11,2,FALSE)</f>
        <v>#N/A</v>
      </c>
      <c r="AI142" s="106">
        <f>'Securities Details'!I45</f>
        <v>0</v>
      </c>
      <c r="AJ142" s="106">
        <f>'Securities Details'!J45</f>
        <v>0</v>
      </c>
      <c r="AK142" s="111">
        <f>'Securities Details'!K45</f>
        <v>0</v>
      </c>
      <c r="AL142" s="111">
        <f>'Securities Details'!L45</f>
        <v>0</v>
      </c>
      <c r="AM142" s="113">
        <f>'Securities Details'!M45</f>
        <v>0</v>
      </c>
      <c r="AN142" s="90">
        <f>'Securities Details'!N45</f>
        <v>0</v>
      </c>
      <c r="AO142" s="90">
        <f>'Securities Details'!O45</f>
        <v>0</v>
      </c>
      <c r="AP142" s="90">
        <f>'Securities Details'!P45</f>
        <v>0</v>
      </c>
      <c r="AQ142" s="90">
        <f>'Securities Details'!Q45</f>
        <v>0</v>
      </c>
      <c r="AR142" s="90">
        <f>'Securities Details'!R45</f>
        <v>0</v>
      </c>
      <c r="AS142" s="97">
        <f>'Securities Details'!S45</f>
        <v>0</v>
      </c>
      <c r="AT142" s="90">
        <f>'Securities Details'!T45</f>
        <v>0</v>
      </c>
      <c r="AU142" s="90">
        <f>'Securities Details'!U45</f>
        <v>0</v>
      </c>
      <c r="AV142" s="90" t="str">
        <f>IF(AU142="Yes",'Securities Details'!V45,"")</f>
        <v/>
      </c>
      <c r="AW142" s="90">
        <f>'Securities Details'!W45</f>
        <v>0</v>
      </c>
      <c r="AX142" s="90">
        <f>'Securities Details'!X45</f>
        <v>0</v>
      </c>
      <c r="AY142" s="97" t="str">
        <f>IF(AU142="Yes",'Securities Details'!Y45,"")</f>
        <v/>
      </c>
      <c r="AZ142" s="90" t="str">
        <f>IF(AU142="Yes",'Securities Details'!Z45,"")</f>
        <v/>
      </c>
      <c r="BA142" s="90">
        <f>'Securities Details'!AB45</f>
        <v>0</v>
      </c>
      <c r="BB142" s="90" t="str">
        <f>IF(AU142="Yes",'Securities Details'!AA45,"")</f>
        <v/>
      </c>
      <c r="BC142" s="90">
        <f>'Securities Details'!AC45</f>
        <v>0</v>
      </c>
      <c r="BD142" s="90">
        <f>'Securities Details'!AD45</f>
        <v>0</v>
      </c>
      <c r="BE142" s="90">
        <f>'Securities Details'!AE45</f>
        <v>0</v>
      </c>
      <c r="BF142" s="90">
        <f>'Securities Details'!AF45</f>
        <v>0</v>
      </c>
      <c r="BG142" s="90">
        <f>'Securities Details'!AG45</f>
        <v>0</v>
      </c>
      <c r="BH142" s="90">
        <f>'Securities Details'!AH45</f>
        <v>0</v>
      </c>
      <c r="BI142" s="90">
        <f>'Securities Details'!AI45</f>
        <v>0</v>
      </c>
      <c r="BJ142" s="90">
        <f>'Securities Details'!AJ45</f>
        <v>0</v>
      </c>
      <c r="BK142" s="90">
        <f>'Securities Details'!AK45</f>
        <v>0</v>
      </c>
      <c r="BL142" s="90">
        <f>'Securities Details'!AL45</f>
        <v>0</v>
      </c>
      <c r="BM142" s="90">
        <f>'Securities Details'!AM45</f>
        <v>0</v>
      </c>
      <c r="BN142" s="90" t="str">
        <f>IF('Securities Details'!AN45="","",IF('Securities Details'!$E$11="Yes",'Securities Details'!AN45,""))</f>
        <v/>
      </c>
      <c r="BO142" s="90" t="str">
        <f>IF('Securities Details'!AO45="","",IF('Securities Details'!$E$11="Yes",'Securities Details'!AO45,""))</f>
        <v/>
      </c>
      <c r="BP142" s="90" t="str">
        <f>IF('Securities Details'!$E$11="Yes",'Securities Details'!AP45,"")</f>
        <v/>
      </c>
      <c r="BQ142" s="90" t="str">
        <f>IF(BE142=SecDLookups!$S$2,TRIM(LEFT(BF142, SEARCH("-",BF142,1)-1)),"")</f>
        <v/>
      </c>
      <c r="BR142" s="90" t="str">
        <f>IF(BE142=SecDLookups!$S$2,TRIM(RIGHT(BF142, LEN(BF142) - SEARCH("-",BF142,1))),"")</f>
        <v/>
      </c>
      <c r="BS142" s="90" t="str">
        <f>IF(BE142=SecDLookups!$S$3,BF142,"")</f>
        <v/>
      </c>
      <c r="BT142" s="90" t="str">
        <f>IF(BE142=SecDLookups!$S$4,BF142,"")</f>
        <v/>
      </c>
      <c r="BU142" s="90" t="str">
        <f>IF(BG142=SecDLookups!$T$2,TRIM(LEFT(BH142, SEARCH("-",BH142,1)-1)),"")</f>
        <v/>
      </c>
      <c r="BV142" s="90" t="str">
        <f>IF(BG142=SecDLookups!$T$2,TRIM(RIGHT(BH142,LEN(BH142) - SEARCH("-",BH142,1))),"")</f>
        <v/>
      </c>
      <c r="BW142" s="90" t="str">
        <f>IF(BG142=SecDLookups!$T$3,BH142,"")</f>
        <v/>
      </c>
      <c r="BX142" s="90" t="str">
        <f>IF(BG142=SecDLookups!$T$4,BH142,"")</f>
        <v/>
      </c>
      <c r="BY142" s="90" t="str">
        <f>IF(BI142=SecDLookups!$U$2,TRIM(LEFT(BJ142, SEARCH("-",BJ142,1)-1)),"")</f>
        <v/>
      </c>
      <c r="BZ142" s="90" t="str">
        <f>IF(BI142=SecDLookups!$U$2,TRIM(RIGHT(BJ142, LEN(BJ142) - SEARCH("-",BJ142,1))),"")</f>
        <v/>
      </c>
      <c r="CA142" s="90" t="str">
        <f>IF(BI142=SecDLookups!$U$3,BJ142,"")</f>
        <v/>
      </c>
      <c r="CB142" s="90" t="str">
        <f>IF(BI142=SecDLookups!$U$4,BJ142,"")</f>
        <v/>
      </c>
      <c r="CC142" s="90" t="str">
        <f>IF(BK142=SecDLookups!$V$2,TRIM(LEFT(BL142, SEARCH("-",BL142,1)-1)),"")</f>
        <v/>
      </c>
      <c r="CD142" s="90" t="str">
        <f>IF(BK142=SecDLookups!$V$2,TRIM(RIGHT(BL142, LEN(BL142) - SEARCH("-",BL142,1))),"")</f>
        <v/>
      </c>
      <c r="CE142" s="90" t="str">
        <f>IF(BK142=SecDLookups!$V$3,BL142,"")</f>
        <v/>
      </c>
      <c r="CF142" s="90" t="str">
        <f>IF(BK142=SecDLookups!$V$4,BL142,"")</f>
        <v/>
      </c>
    </row>
    <row r="143" spans="14:84" x14ac:dyDescent="0.25">
      <c r="S143"/>
      <c r="T143"/>
      <c r="AB143" s="89"/>
      <c r="AC143" s="111">
        <f>'Securities Details'!C46</f>
        <v>0</v>
      </c>
      <c r="AD143" s="111">
        <f>'Securities Details'!D46</f>
        <v>0</v>
      </c>
      <c r="AE143" s="111">
        <f>'Securities Details'!E46</f>
        <v>0</v>
      </c>
      <c r="AF143" s="111">
        <f>'Securities Details'!F46</f>
        <v>0</v>
      </c>
      <c r="AG143" s="111">
        <f>'Securities Details'!G46</f>
        <v>0</v>
      </c>
      <c r="AH143" s="106" t="e">
        <f>VLOOKUP(AG143,SecDLookups!$D$2:$E$11,2,FALSE)</f>
        <v>#N/A</v>
      </c>
      <c r="AI143" s="106">
        <f>'Securities Details'!I46</f>
        <v>0</v>
      </c>
      <c r="AJ143" s="106">
        <f>'Securities Details'!J46</f>
        <v>0</v>
      </c>
      <c r="AK143" s="111">
        <f>'Securities Details'!K46</f>
        <v>0</v>
      </c>
      <c r="AL143" s="111">
        <f>'Securities Details'!L46</f>
        <v>0</v>
      </c>
      <c r="AM143" s="113">
        <f>'Securities Details'!M46</f>
        <v>0</v>
      </c>
      <c r="AN143" s="90">
        <f>'Securities Details'!N46</f>
        <v>0</v>
      </c>
      <c r="AO143" s="90">
        <f>'Securities Details'!O46</f>
        <v>0</v>
      </c>
      <c r="AP143" s="90">
        <f>'Securities Details'!P46</f>
        <v>0</v>
      </c>
      <c r="AQ143" s="90">
        <f>'Securities Details'!Q46</f>
        <v>0</v>
      </c>
      <c r="AR143" s="90">
        <f>'Securities Details'!R46</f>
        <v>0</v>
      </c>
      <c r="AS143" s="97">
        <f>'Securities Details'!S46</f>
        <v>0</v>
      </c>
      <c r="AT143" s="90">
        <f>'Securities Details'!T46</f>
        <v>0</v>
      </c>
      <c r="AU143" s="90">
        <f>'Securities Details'!U46</f>
        <v>0</v>
      </c>
      <c r="AV143" s="90" t="str">
        <f>IF(AU143="Yes",'Securities Details'!V46,"")</f>
        <v/>
      </c>
      <c r="AW143" s="90">
        <f>'Securities Details'!W46</f>
        <v>0</v>
      </c>
      <c r="AX143" s="90">
        <f>'Securities Details'!X46</f>
        <v>0</v>
      </c>
      <c r="AY143" s="97" t="str">
        <f>IF(AU143="Yes",'Securities Details'!Y46,"")</f>
        <v/>
      </c>
      <c r="AZ143" s="90" t="str">
        <f>IF(AU143="Yes",'Securities Details'!Z46,"")</f>
        <v/>
      </c>
      <c r="BA143" s="90">
        <f>'Securities Details'!AB46</f>
        <v>0</v>
      </c>
      <c r="BB143" s="90" t="str">
        <f>IF(AU143="Yes",'Securities Details'!AA46,"")</f>
        <v/>
      </c>
      <c r="BC143" s="90">
        <f>'Securities Details'!AC46</f>
        <v>0</v>
      </c>
      <c r="BD143" s="90">
        <f>'Securities Details'!AD46</f>
        <v>0</v>
      </c>
      <c r="BE143" s="90">
        <f>'Securities Details'!AE46</f>
        <v>0</v>
      </c>
      <c r="BF143" s="90">
        <f>'Securities Details'!AF46</f>
        <v>0</v>
      </c>
      <c r="BG143" s="90">
        <f>'Securities Details'!AG46</f>
        <v>0</v>
      </c>
      <c r="BH143" s="90">
        <f>'Securities Details'!AH46</f>
        <v>0</v>
      </c>
      <c r="BI143" s="90">
        <f>'Securities Details'!AI46</f>
        <v>0</v>
      </c>
      <c r="BJ143" s="90">
        <f>'Securities Details'!AJ46</f>
        <v>0</v>
      </c>
      <c r="BK143" s="90">
        <f>'Securities Details'!AK46</f>
        <v>0</v>
      </c>
      <c r="BL143" s="90">
        <f>'Securities Details'!AL46</f>
        <v>0</v>
      </c>
      <c r="BM143" s="90">
        <f>'Securities Details'!AM46</f>
        <v>0</v>
      </c>
      <c r="BN143" s="90" t="str">
        <f>IF('Securities Details'!AN46="","",IF('Securities Details'!$E$11="Yes",'Securities Details'!AN46,""))</f>
        <v/>
      </c>
      <c r="BO143" s="90" t="str">
        <f>IF('Securities Details'!AO46="","",IF('Securities Details'!$E$11="Yes",'Securities Details'!AO46,""))</f>
        <v/>
      </c>
      <c r="BP143" s="90" t="str">
        <f>IF('Securities Details'!$E$11="Yes",'Securities Details'!AP46,"")</f>
        <v/>
      </c>
      <c r="BQ143" s="90" t="str">
        <f>IF(BE143=SecDLookups!$S$2,TRIM(LEFT(BF143, SEARCH("-",BF143,1)-1)),"")</f>
        <v/>
      </c>
      <c r="BR143" s="90" t="str">
        <f>IF(BE143=SecDLookups!$S$2,TRIM(RIGHT(BF143, LEN(BF143) - SEARCH("-",BF143,1))),"")</f>
        <v/>
      </c>
      <c r="BS143" s="90" t="str">
        <f>IF(BE143=SecDLookups!$S$3,BF143,"")</f>
        <v/>
      </c>
      <c r="BT143" s="90" t="str">
        <f>IF(BE143=SecDLookups!$S$4,BF143,"")</f>
        <v/>
      </c>
      <c r="BU143" s="90" t="str">
        <f>IF(BG143=SecDLookups!$T$2,TRIM(LEFT(BH143, SEARCH("-",BH143,1)-1)),"")</f>
        <v/>
      </c>
      <c r="BV143" s="90" t="str">
        <f>IF(BG143=SecDLookups!$T$2,TRIM(RIGHT(BH143,LEN(BH143) - SEARCH("-",BH143,1))),"")</f>
        <v/>
      </c>
      <c r="BW143" s="90" t="str">
        <f>IF(BG143=SecDLookups!$T$3,BH143,"")</f>
        <v/>
      </c>
      <c r="BX143" s="90" t="str">
        <f>IF(BG143=SecDLookups!$T$4,BH143,"")</f>
        <v/>
      </c>
      <c r="BY143" s="90" t="str">
        <f>IF(BI143=SecDLookups!$U$2,TRIM(LEFT(BJ143, SEARCH("-",BJ143,1)-1)),"")</f>
        <v/>
      </c>
      <c r="BZ143" s="90" t="str">
        <f>IF(BI143=SecDLookups!$U$2,TRIM(RIGHT(BJ143, LEN(BJ143) - SEARCH("-",BJ143,1))),"")</f>
        <v/>
      </c>
      <c r="CA143" s="90" t="str">
        <f>IF(BI143=SecDLookups!$U$3,BJ143,"")</f>
        <v/>
      </c>
      <c r="CB143" s="90" t="str">
        <f>IF(BI143=SecDLookups!$U$4,BJ143,"")</f>
        <v/>
      </c>
      <c r="CC143" s="90" t="str">
        <f>IF(BK143=SecDLookups!$V$2,TRIM(LEFT(BL143, SEARCH("-",BL143,1)-1)),"")</f>
        <v/>
      </c>
      <c r="CD143" s="90" t="str">
        <f>IF(BK143=SecDLookups!$V$2,TRIM(RIGHT(BL143, LEN(BL143) - SEARCH("-",BL143,1))),"")</f>
        <v/>
      </c>
      <c r="CE143" s="90" t="str">
        <f>IF(BK143=SecDLookups!$V$3,BL143,"")</f>
        <v/>
      </c>
      <c r="CF143" s="90" t="str">
        <f>IF(BK143=SecDLookups!$V$4,BL143,"")</f>
        <v/>
      </c>
    </row>
    <row r="144" spans="14:84" x14ac:dyDescent="0.25">
      <c r="AB144" s="89"/>
      <c r="AC144" s="111">
        <f>'Securities Details'!C47</f>
        <v>0</v>
      </c>
      <c r="AD144" s="111">
        <f>'Securities Details'!D47</f>
        <v>0</v>
      </c>
      <c r="AE144" s="111">
        <f>'Securities Details'!E47</f>
        <v>0</v>
      </c>
      <c r="AF144" s="111">
        <f>'Securities Details'!F47</f>
        <v>0</v>
      </c>
      <c r="AG144" s="111">
        <f>'Securities Details'!G47</f>
        <v>0</v>
      </c>
      <c r="AH144" s="106" t="e">
        <f>VLOOKUP(AG144,SecDLookups!$D$2:$E$11,2,FALSE)</f>
        <v>#N/A</v>
      </c>
      <c r="AI144" s="106">
        <f>'Securities Details'!I47</f>
        <v>0</v>
      </c>
      <c r="AJ144" s="106">
        <f>'Securities Details'!J47</f>
        <v>0</v>
      </c>
      <c r="AK144" s="111">
        <f>'Securities Details'!K47</f>
        <v>0</v>
      </c>
      <c r="AL144" s="111">
        <f>'Securities Details'!L47</f>
        <v>0</v>
      </c>
      <c r="AM144" s="113">
        <f>'Securities Details'!M47</f>
        <v>0</v>
      </c>
      <c r="AN144" s="90">
        <f>'Securities Details'!N47</f>
        <v>0</v>
      </c>
      <c r="AO144" s="90">
        <f>'Securities Details'!O47</f>
        <v>0</v>
      </c>
      <c r="AP144" s="90">
        <f>'Securities Details'!P47</f>
        <v>0</v>
      </c>
      <c r="AQ144" s="90">
        <f>'Securities Details'!Q47</f>
        <v>0</v>
      </c>
      <c r="AR144" s="90">
        <f>'Securities Details'!R47</f>
        <v>0</v>
      </c>
      <c r="AS144" s="97">
        <f>'Securities Details'!S47</f>
        <v>0</v>
      </c>
      <c r="AT144" s="90">
        <f>'Securities Details'!T47</f>
        <v>0</v>
      </c>
      <c r="AU144" s="90">
        <f>'Securities Details'!U47</f>
        <v>0</v>
      </c>
      <c r="AV144" s="90" t="str">
        <f>IF(AU144="Yes",'Securities Details'!V47,"")</f>
        <v/>
      </c>
      <c r="AW144" s="90">
        <f>'Securities Details'!W47</f>
        <v>0</v>
      </c>
      <c r="AX144" s="90">
        <f>'Securities Details'!X47</f>
        <v>0</v>
      </c>
      <c r="AY144" s="97" t="str">
        <f>IF(AU144="Yes",'Securities Details'!Y47,"")</f>
        <v/>
      </c>
      <c r="AZ144" s="90" t="str">
        <f>IF(AU144="Yes",'Securities Details'!Z47,"")</f>
        <v/>
      </c>
      <c r="BA144" s="90">
        <f>'Securities Details'!AB47</f>
        <v>0</v>
      </c>
      <c r="BB144" s="90" t="str">
        <f>IF(AU144="Yes",'Securities Details'!AA47,"")</f>
        <v/>
      </c>
      <c r="BC144" s="90">
        <f>'Securities Details'!AC47</f>
        <v>0</v>
      </c>
      <c r="BD144" s="90">
        <f>'Securities Details'!AD47</f>
        <v>0</v>
      </c>
      <c r="BE144" s="90">
        <f>'Securities Details'!AE47</f>
        <v>0</v>
      </c>
      <c r="BF144" s="90">
        <f>'Securities Details'!AF47</f>
        <v>0</v>
      </c>
      <c r="BG144" s="90">
        <f>'Securities Details'!AG47</f>
        <v>0</v>
      </c>
      <c r="BH144" s="90">
        <f>'Securities Details'!AH47</f>
        <v>0</v>
      </c>
      <c r="BI144" s="90">
        <f>'Securities Details'!AI47</f>
        <v>0</v>
      </c>
      <c r="BJ144" s="90">
        <f>'Securities Details'!AJ47</f>
        <v>0</v>
      </c>
      <c r="BK144" s="90">
        <f>'Securities Details'!AK47</f>
        <v>0</v>
      </c>
      <c r="BL144" s="90">
        <f>'Securities Details'!AL47</f>
        <v>0</v>
      </c>
      <c r="BM144" s="90">
        <f>'Securities Details'!AM47</f>
        <v>0</v>
      </c>
      <c r="BN144" s="90" t="str">
        <f>IF('Securities Details'!AN47="","",IF('Securities Details'!$E$11="Yes",'Securities Details'!AN47,""))</f>
        <v/>
      </c>
      <c r="BO144" s="90" t="str">
        <f>IF('Securities Details'!AO47="","",IF('Securities Details'!$E$11="Yes",'Securities Details'!AO47,""))</f>
        <v/>
      </c>
      <c r="BP144" s="90" t="str">
        <f>IF('Securities Details'!$E$11="Yes",'Securities Details'!AP47,"")</f>
        <v/>
      </c>
      <c r="BQ144" s="90" t="str">
        <f>IF(BE144=SecDLookups!$S$2,TRIM(LEFT(BF144, SEARCH("-",BF144,1)-1)),"")</f>
        <v/>
      </c>
      <c r="BR144" s="90" t="str">
        <f>IF(BE144=SecDLookups!$S$2,TRIM(RIGHT(BF144, LEN(BF144) - SEARCH("-",BF144,1))),"")</f>
        <v/>
      </c>
      <c r="BS144" s="90" t="str">
        <f>IF(BE144=SecDLookups!$S$3,BF144,"")</f>
        <v/>
      </c>
      <c r="BT144" s="90" t="str">
        <f>IF(BE144=SecDLookups!$S$4,BF144,"")</f>
        <v/>
      </c>
      <c r="BU144" s="90" t="str">
        <f>IF(BG144=SecDLookups!$T$2,TRIM(LEFT(BH144, SEARCH("-",BH144,1)-1)),"")</f>
        <v/>
      </c>
      <c r="BV144" s="90" t="str">
        <f>IF(BG144=SecDLookups!$T$2,TRIM(RIGHT(BH144,LEN(BH144) - SEARCH("-",BH144,1))),"")</f>
        <v/>
      </c>
      <c r="BW144" s="90" t="str">
        <f>IF(BG144=SecDLookups!$T$3,BH144,"")</f>
        <v/>
      </c>
      <c r="BX144" s="90" t="str">
        <f>IF(BG144=SecDLookups!$T$4,BH144,"")</f>
        <v/>
      </c>
      <c r="BY144" s="90" t="str">
        <f>IF(BI144=SecDLookups!$U$2,TRIM(LEFT(BJ144, SEARCH("-",BJ144,1)-1)),"")</f>
        <v/>
      </c>
      <c r="BZ144" s="90" t="str">
        <f>IF(BI144=SecDLookups!$U$2,TRIM(RIGHT(BJ144, LEN(BJ144) - SEARCH("-",BJ144,1))),"")</f>
        <v/>
      </c>
      <c r="CA144" s="90" t="str">
        <f>IF(BI144=SecDLookups!$U$3,BJ144,"")</f>
        <v/>
      </c>
      <c r="CB144" s="90" t="str">
        <f>IF(BI144=SecDLookups!$U$4,BJ144,"")</f>
        <v/>
      </c>
      <c r="CC144" s="90" t="str">
        <f>IF(BK144=SecDLookups!$V$2,TRIM(LEFT(BL144, SEARCH("-",BL144,1)-1)),"")</f>
        <v/>
      </c>
      <c r="CD144" s="90" t="str">
        <f>IF(BK144=SecDLookups!$V$2,TRIM(RIGHT(BL144, LEN(BL144) - SEARCH("-",BL144,1))),"")</f>
        <v/>
      </c>
      <c r="CE144" s="90" t="str">
        <f>IF(BK144=SecDLookups!$V$3,BL144,"")</f>
        <v/>
      </c>
      <c r="CF144" s="90" t="str">
        <f>IF(BK144=SecDLookups!$V$4,BL144,"")</f>
        <v/>
      </c>
    </row>
    <row r="145" spans="28:84" x14ac:dyDescent="0.25">
      <c r="AB145" s="89"/>
      <c r="AC145" s="111">
        <f>'Securities Details'!C48</f>
        <v>0</v>
      </c>
      <c r="AD145" s="111">
        <f>'Securities Details'!D48</f>
        <v>0</v>
      </c>
      <c r="AE145" s="111">
        <f>'Securities Details'!E48</f>
        <v>0</v>
      </c>
      <c r="AF145" s="111">
        <f>'Securities Details'!F48</f>
        <v>0</v>
      </c>
      <c r="AG145" s="111">
        <f>'Securities Details'!G48</f>
        <v>0</v>
      </c>
      <c r="AH145" s="106" t="e">
        <f>VLOOKUP(AG145,SecDLookups!$D$2:$E$11,2,FALSE)</f>
        <v>#N/A</v>
      </c>
      <c r="AI145" s="106">
        <f>'Securities Details'!I48</f>
        <v>0</v>
      </c>
      <c r="AJ145" s="106">
        <f>'Securities Details'!J48</f>
        <v>0</v>
      </c>
      <c r="AK145" s="111">
        <f>'Securities Details'!K48</f>
        <v>0</v>
      </c>
      <c r="AL145" s="111">
        <f>'Securities Details'!L48</f>
        <v>0</v>
      </c>
      <c r="AM145" s="113">
        <f>'Securities Details'!M48</f>
        <v>0</v>
      </c>
      <c r="AN145" s="90">
        <f>'Securities Details'!N48</f>
        <v>0</v>
      </c>
      <c r="AO145" s="90">
        <f>'Securities Details'!O48</f>
        <v>0</v>
      </c>
      <c r="AP145" s="90">
        <f>'Securities Details'!P48</f>
        <v>0</v>
      </c>
      <c r="AQ145" s="90">
        <f>'Securities Details'!Q48</f>
        <v>0</v>
      </c>
      <c r="AR145" s="90">
        <f>'Securities Details'!R48</f>
        <v>0</v>
      </c>
      <c r="AS145" s="97">
        <f>'Securities Details'!S48</f>
        <v>0</v>
      </c>
      <c r="AT145" s="90">
        <f>'Securities Details'!T48</f>
        <v>0</v>
      </c>
      <c r="AU145" s="90">
        <f>'Securities Details'!U48</f>
        <v>0</v>
      </c>
      <c r="AV145" s="90" t="str">
        <f>IF(AU145="Yes",'Securities Details'!V48,"")</f>
        <v/>
      </c>
      <c r="AW145" s="90">
        <f>'Securities Details'!W48</f>
        <v>0</v>
      </c>
      <c r="AX145" s="90">
        <f>'Securities Details'!X48</f>
        <v>0</v>
      </c>
      <c r="AY145" s="97" t="str">
        <f>IF(AU145="Yes",'Securities Details'!Y48,"")</f>
        <v/>
      </c>
      <c r="AZ145" s="90" t="str">
        <f>IF(AU145="Yes",'Securities Details'!Z48,"")</f>
        <v/>
      </c>
      <c r="BA145" s="90">
        <f>'Securities Details'!AB48</f>
        <v>0</v>
      </c>
      <c r="BB145" s="90" t="str">
        <f>IF(AU145="Yes",'Securities Details'!AA48,"")</f>
        <v/>
      </c>
      <c r="BC145" s="90">
        <f>'Securities Details'!AC48</f>
        <v>0</v>
      </c>
      <c r="BD145" s="90">
        <f>'Securities Details'!AD48</f>
        <v>0</v>
      </c>
      <c r="BE145" s="90">
        <f>'Securities Details'!AE48</f>
        <v>0</v>
      </c>
      <c r="BF145" s="90">
        <f>'Securities Details'!AF48</f>
        <v>0</v>
      </c>
      <c r="BG145" s="90">
        <f>'Securities Details'!AG48</f>
        <v>0</v>
      </c>
      <c r="BH145" s="90">
        <f>'Securities Details'!AH48</f>
        <v>0</v>
      </c>
      <c r="BI145" s="90">
        <f>'Securities Details'!AI48</f>
        <v>0</v>
      </c>
      <c r="BJ145" s="90">
        <f>'Securities Details'!AJ48</f>
        <v>0</v>
      </c>
      <c r="BK145" s="90">
        <f>'Securities Details'!AK48</f>
        <v>0</v>
      </c>
      <c r="BL145" s="90">
        <f>'Securities Details'!AL48</f>
        <v>0</v>
      </c>
      <c r="BM145" s="90">
        <f>'Securities Details'!AM48</f>
        <v>0</v>
      </c>
      <c r="BN145" s="90" t="str">
        <f>IF('Securities Details'!AN48="","",IF('Securities Details'!$E$11="Yes",'Securities Details'!AN48,""))</f>
        <v/>
      </c>
      <c r="BO145" s="90" t="str">
        <f>IF('Securities Details'!AO48="","",IF('Securities Details'!$E$11="Yes",'Securities Details'!AO48,""))</f>
        <v/>
      </c>
      <c r="BP145" s="90" t="str">
        <f>IF('Securities Details'!$E$11="Yes",'Securities Details'!AP48,"")</f>
        <v/>
      </c>
      <c r="BQ145" s="90" t="str">
        <f>IF(BE145=SecDLookups!$S$2,TRIM(LEFT(BF145, SEARCH("-",BF145,1)-1)),"")</f>
        <v/>
      </c>
      <c r="BR145" s="90" t="str">
        <f>IF(BE145=SecDLookups!$S$2,TRIM(RIGHT(BF145, LEN(BF145) - SEARCH("-",BF145,1))),"")</f>
        <v/>
      </c>
      <c r="BS145" s="90" t="str">
        <f>IF(BE145=SecDLookups!$S$3,BF145,"")</f>
        <v/>
      </c>
      <c r="BT145" s="90" t="str">
        <f>IF(BE145=SecDLookups!$S$4,BF145,"")</f>
        <v/>
      </c>
      <c r="BU145" s="90" t="str">
        <f>IF(BG145=SecDLookups!$T$2,TRIM(LEFT(BH145, SEARCH("-",BH145,1)-1)),"")</f>
        <v/>
      </c>
      <c r="BV145" s="90" t="str">
        <f>IF(BG145=SecDLookups!$T$2,TRIM(RIGHT(BH145,LEN(BH145) - SEARCH("-",BH145,1))),"")</f>
        <v/>
      </c>
      <c r="BW145" s="90" t="str">
        <f>IF(BG145=SecDLookups!$T$3,BH145,"")</f>
        <v/>
      </c>
      <c r="BX145" s="90" t="str">
        <f>IF(BG145=SecDLookups!$T$4,BH145,"")</f>
        <v/>
      </c>
      <c r="BY145" s="90" t="str">
        <f>IF(BI145=SecDLookups!$U$2,TRIM(LEFT(BJ145, SEARCH("-",BJ145,1)-1)),"")</f>
        <v/>
      </c>
      <c r="BZ145" s="90" t="str">
        <f>IF(BI145=SecDLookups!$U$2,TRIM(RIGHT(BJ145, LEN(BJ145) - SEARCH("-",BJ145,1))),"")</f>
        <v/>
      </c>
      <c r="CA145" s="90" t="str">
        <f>IF(BI145=SecDLookups!$U$3,BJ145,"")</f>
        <v/>
      </c>
      <c r="CB145" s="90" t="str">
        <f>IF(BI145=SecDLookups!$U$4,BJ145,"")</f>
        <v/>
      </c>
      <c r="CC145" s="90" t="str">
        <f>IF(BK145=SecDLookups!$V$2,TRIM(LEFT(BL145, SEARCH("-",BL145,1)-1)),"")</f>
        <v/>
      </c>
      <c r="CD145" s="90" t="str">
        <f>IF(BK145=SecDLookups!$V$2,TRIM(RIGHT(BL145, LEN(BL145) - SEARCH("-",BL145,1))),"")</f>
        <v/>
      </c>
      <c r="CE145" s="90" t="str">
        <f>IF(BK145=SecDLookups!$V$3,BL145,"")</f>
        <v/>
      </c>
      <c r="CF145" s="90" t="str">
        <f>IF(BK145=SecDLookups!$V$4,BL145,"")</f>
        <v/>
      </c>
    </row>
    <row r="146" spans="28:84" x14ac:dyDescent="0.25">
      <c r="AB146" s="89"/>
      <c r="AC146" s="111">
        <f>'Securities Details'!C49</f>
        <v>0</v>
      </c>
      <c r="AD146" s="111">
        <f>'Securities Details'!D49</f>
        <v>0</v>
      </c>
      <c r="AE146" s="111">
        <f>'Securities Details'!E49</f>
        <v>0</v>
      </c>
      <c r="AF146" s="111">
        <f>'Securities Details'!F49</f>
        <v>0</v>
      </c>
      <c r="AG146" s="111">
        <f>'Securities Details'!G49</f>
        <v>0</v>
      </c>
      <c r="AH146" s="106" t="e">
        <f>VLOOKUP(AG146,SecDLookups!$D$2:$E$11,2,FALSE)</f>
        <v>#N/A</v>
      </c>
      <c r="AI146" s="106">
        <f>'Securities Details'!I49</f>
        <v>0</v>
      </c>
      <c r="AJ146" s="106">
        <f>'Securities Details'!J49</f>
        <v>0</v>
      </c>
      <c r="AK146" s="111">
        <f>'Securities Details'!K49</f>
        <v>0</v>
      </c>
      <c r="AL146" s="111">
        <f>'Securities Details'!L49</f>
        <v>0</v>
      </c>
      <c r="AM146" s="113">
        <f>'Securities Details'!M49</f>
        <v>0</v>
      </c>
      <c r="AN146" s="90">
        <f>'Securities Details'!N49</f>
        <v>0</v>
      </c>
      <c r="AO146" s="90">
        <f>'Securities Details'!O49</f>
        <v>0</v>
      </c>
      <c r="AP146" s="90">
        <f>'Securities Details'!P49</f>
        <v>0</v>
      </c>
      <c r="AQ146" s="90">
        <f>'Securities Details'!Q49</f>
        <v>0</v>
      </c>
      <c r="AR146" s="90">
        <f>'Securities Details'!R49</f>
        <v>0</v>
      </c>
      <c r="AS146" s="97">
        <f>'Securities Details'!S49</f>
        <v>0</v>
      </c>
      <c r="AT146" s="90">
        <f>'Securities Details'!T49</f>
        <v>0</v>
      </c>
      <c r="AU146" s="90">
        <f>'Securities Details'!U49</f>
        <v>0</v>
      </c>
      <c r="AV146" s="90" t="str">
        <f>IF(AU146="Yes",'Securities Details'!V49,"")</f>
        <v/>
      </c>
      <c r="AW146" s="90">
        <f>'Securities Details'!W49</f>
        <v>0</v>
      </c>
      <c r="AX146" s="90">
        <f>'Securities Details'!X49</f>
        <v>0</v>
      </c>
      <c r="AY146" s="97" t="str">
        <f>IF(AU146="Yes",'Securities Details'!Y49,"")</f>
        <v/>
      </c>
      <c r="AZ146" s="90" t="str">
        <f>IF(AU146="Yes",'Securities Details'!Z49,"")</f>
        <v/>
      </c>
      <c r="BA146" s="90">
        <f>'Securities Details'!AB49</f>
        <v>0</v>
      </c>
      <c r="BB146" s="90" t="str">
        <f>IF(AU146="Yes",'Securities Details'!AA49,"")</f>
        <v/>
      </c>
      <c r="BC146" s="90">
        <f>'Securities Details'!AC49</f>
        <v>0</v>
      </c>
      <c r="BD146" s="90">
        <f>'Securities Details'!AD49</f>
        <v>0</v>
      </c>
      <c r="BE146" s="90">
        <f>'Securities Details'!AE49</f>
        <v>0</v>
      </c>
      <c r="BF146" s="90">
        <f>'Securities Details'!AF49</f>
        <v>0</v>
      </c>
      <c r="BG146" s="90">
        <f>'Securities Details'!AG49</f>
        <v>0</v>
      </c>
      <c r="BH146" s="90">
        <f>'Securities Details'!AH49</f>
        <v>0</v>
      </c>
      <c r="BI146" s="90">
        <f>'Securities Details'!AI49</f>
        <v>0</v>
      </c>
      <c r="BJ146" s="90">
        <f>'Securities Details'!AJ49</f>
        <v>0</v>
      </c>
      <c r="BK146" s="90">
        <f>'Securities Details'!AK49</f>
        <v>0</v>
      </c>
      <c r="BL146" s="90">
        <f>'Securities Details'!AL49</f>
        <v>0</v>
      </c>
      <c r="BM146" s="90">
        <f>'Securities Details'!AM49</f>
        <v>0</v>
      </c>
      <c r="BN146" s="90" t="str">
        <f>IF('Securities Details'!AN49="","",IF('Securities Details'!$E$11="Yes",'Securities Details'!AN49,""))</f>
        <v/>
      </c>
      <c r="BO146" s="90" t="str">
        <f>IF('Securities Details'!AO49="","",IF('Securities Details'!$E$11="Yes",'Securities Details'!AO49,""))</f>
        <v/>
      </c>
      <c r="BP146" s="90" t="str">
        <f>IF('Securities Details'!$E$11="Yes",'Securities Details'!AP49,"")</f>
        <v/>
      </c>
      <c r="BQ146" s="90" t="str">
        <f>IF(BE146=SecDLookups!$S$2,TRIM(LEFT(BF146, SEARCH("-",BF146,1)-1)),"")</f>
        <v/>
      </c>
      <c r="BR146" s="90" t="str">
        <f>IF(BE146=SecDLookups!$S$2,TRIM(RIGHT(BF146, LEN(BF146) - SEARCH("-",BF146,1))),"")</f>
        <v/>
      </c>
      <c r="BS146" s="90" t="str">
        <f>IF(BE146=SecDLookups!$S$3,BF146,"")</f>
        <v/>
      </c>
      <c r="BT146" s="90" t="str">
        <f>IF(BE146=SecDLookups!$S$4,BF146,"")</f>
        <v/>
      </c>
      <c r="BU146" s="90" t="str">
        <f>IF(BG146=SecDLookups!$T$2,TRIM(LEFT(BH146, SEARCH("-",BH146,1)-1)),"")</f>
        <v/>
      </c>
      <c r="BV146" s="90" t="str">
        <f>IF(BG146=SecDLookups!$T$2,TRIM(RIGHT(BH146,LEN(BH146) - SEARCH("-",BH146,1))),"")</f>
        <v/>
      </c>
      <c r="BW146" s="90" t="str">
        <f>IF(BG146=SecDLookups!$T$3,BH146,"")</f>
        <v/>
      </c>
      <c r="BX146" s="90" t="str">
        <f>IF(BG146=SecDLookups!$T$4,BH146,"")</f>
        <v/>
      </c>
      <c r="BY146" s="90" t="str">
        <f>IF(BI146=SecDLookups!$U$2,TRIM(LEFT(BJ146, SEARCH("-",BJ146,1)-1)),"")</f>
        <v/>
      </c>
      <c r="BZ146" s="90" t="str">
        <f>IF(BI146=SecDLookups!$U$2,TRIM(RIGHT(BJ146, LEN(BJ146) - SEARCH("-",BJ146,1))),"")</f>
        <v/>
      </c>
      <c r="CA146" s="90" t="str">
        <f>IF(BI146=SecDLookups!$U$3,BJ146,"")</f>
        <v/>
      </c>
      <c r="CB146" s="90" t="str">
        <f>IF(BI146=SecDLookups!$U$4,BJ146,"")</f>
        <v/>
      </c>
      <c r="CC146" s="90" t="str">
        <f>IF(BK146=SecDLookups!$V$2,TRIM(LEFT(BL146, SEARCH("-",BL146,1)-1)),"")</f>
        <v/>
      </c>
      <c r="CD146" s="90" t="str">
        <f>IF(BK146=SecDLookups!$V$2,TRIM(RIGHT(BL146, LEN(BL146) - SEARCH("-",BL146,1))),"")</f>
        <v/>
      </c>
      <c r="CE146" s="90" t="str">
        <f>IF(BK146=SecDLookups!$V$3,BL146,"")</f>
        <v/>
      </c>
      <c r="CF146" s="90" t="str">
        <f>IF(BK146=SecDLookups!$V$4,BL146,"")</f>
        <v/>
      </c>
    </row>
    <row r="147" spans="28:84" x14ac:dyDescent="0.25">
      <c r="AB147" s="89"/>
      <c r="AC147" s="111">
        <f>'Securities Details'!C50</f>
        <v>0</v>
      </c>
      <c r="AD147" s="111">
        <f>'Securities Details'!D50</f>
        <v>0</v>
      </c>
      <c r="AE147" s="111">
        <f>'Securities Details'!E50</f>
        <v>0</v>
      </c>
      <c r="AF147" s="111">
        <f>'Securities Details'!F50</f>
        <v>0</v>
      </c>
      <c r="AG147" s="111">
        <f>'Securities Details'!G50</f>
        <v>0</v>
      </c>
      <c r="AH147" s="106" t="e">
        <f>VLOOKUP(AG147,SecDLookups!$D$2:$E$11,2,FALSE)</f>
        <v>#N/A</v>
      </c>
      <c r="AI147" s="106">
        <f>'Securities Details'!I50</f>
        <v>0</v>
      </c>
      <c r="AJ147" s="106">
        <f>'Securities Details'!J50</f>
        <v>0</v>
      </c>
      <c r="AK147" s="111">
        <f>'Securities Details'!K50</f>
        <v>0</v>
      </c>
      <c r="AL147" s="111">
        <f>'Securities Details'!L50</f>
        <v>0</v>
      </c>
      <c r="AM147" s="113">
        <f>'Securities Details'!M50</f>
        <v>0</v>
      </c>
      <c r="AN147" s="90">
        <f>'Securities Details'!N50</f>
        <v>0</v>
      </c>
      <c r="AO147" s="90">
        <f>'Securities Details'!O50</f>
        <v>0</v>
      </c>
      <c r="AP147" s="90">
        <f>'Securities Details'!P50</f>
        <v>0</v>
      </c>
      <c r="AQ147" s="90">
        <f>'Securities Details'!Q50</f>
        <v>0</v>
      </c>
      <c r="AR147" s="90">
        <f>'Securities Details'!R50</f>
        <v>0</v>
      </c>
      <c r="AS147" s="97">
        <f>'Securities Details'!S50</f>
        <v>0</v>
      </c>
      <c r="AT147" s="90">
        <f>'Securities Details'!T50</f>
        <v>0</v>
      </c>
      <c r="AU147" s="90">
        <f>'Securities Details'!U50</f>
        <v>0</v>
      </c>
      <c r="AV147" s="90" t="str">
        <f>IF(AU147="Yes",'Securities Details'!V50,"")</f>
        <v/>
      </c>
      <c r="AW147" s="90">
        <f>'Securities Details'!W50</f>
        <v>0</v>
      </c>
      <c r="AX147" s="90">
        <f>'Securities Details'!X50</f>
        <v>0</v>
      </c>
      <c r="AY147" s="97" t="str">
        <f>IF(AU147="Yes",'Securities Details'!Y50,"")</f>
        <v/>
      </c>
      <c r="AZ147" s="90" t="str">
        <f>IF(AU147="Yes",'Securities Details'!Z50,"")</f>
        <v/>
      </c>
      <c r="BA147" s="90">
        <f>'Securities Details'!AB50</f>
        <v>0</v>
      </c>
      <c r="BB147" s="90" t="str">
        <f>IF(AU147="Yes",'Securities Details'!AA50,"")</f>
        <v/>
      </c>
      <c r="BC147" s="90">
        <f>'Securities Details'!AC50</f>
        <v>0</v>
      </c>
      <c r="BD147" s="90">
        <f>'Securities Details'!AD50</f>
        <v>0</v>
      </c>
      <c r="BE147" s="90">
        <f>'Securities Details'!AE50</f>
        <v>0</v>
      </c>
      <c r="BF147" s="90">
        <f>'Securities Details'!AF50</f>
        <v>0</v>
      </c>
      <c r="BG147" s="90">
        <f>'Securities Details'!AG50</f>
        <v>0</v>
      </c>
      <c r="BH147" s="90">
        <f>'Securities Details'!AH50</f>
        <v>0</v>
      </c>
      <c r="BI147" s="90">
        <f>'Securities Details'!AI50</f>
        <v>0</v>
      </c>
      <c r="BJ147" s="90">
        <f>'Securities Details'!AJ50</f>
        <v>0</v>
      </c>
      <c r="BK147" s="90">
        <f>'Securities Details'!AK50</f>
        <v>0</v>
      </c>
      <c r="BL147" s="90">
        <f>'Securities Details'!AL50</f>
        <v>0</v>
      </c>
      <c r="BM147" s="90">
        <f>'Securities Details'!AM50</f>
        <v>0</v>
      </c>
      <c r="BN147" s="90" t="str">
        <f>IF('Securities Details'!AN50="","",IF('Securities Details'!$E$11="Yes",'Securities Details'!AN50,""))</f>
        <v/>
      </c>
      <c r="BO147" s="90" t="str">
        <f>IF('Securities Details'!AO50="","",IF('Securities Details'!$E$11="Yes",'Securities Details'!AO50,""))</f>
        <v/>
      </c>
      <c r="BP147" s="90" t="str">
        <f>IF('Securities Details'!$E$11="Yes",'Securities Details'!AP50,"")</f>
        <v/>
      </c>
      <c r="BQ147" s="90" t="str">
        <f>IF(BE147=SecDLookups!$S$2,TRIM(LEFT(BF147, SEARCH("-",BF147,1)-1)),"")</f>
        <v/>
      </c>
      <c r="BR147" s="90" t="str">
        <f>IF(BE147=SecDLookups!$S$2,TRIM(RIGHT(BF147, LEN(BF147) - SEARCH("-",BF147,1))),"")</f>
        <v/>
      </c>
      <c r="BS147" s="90" t="str">
        <f>IF(BE147=SecDLookups!$S$3,BF147,"")</f>
        <v/>
      </c>
      <c r="BT147" s="90" t="str">
        <f>IF(BE147=SecDLookups!$S$4,BF147,"")</f>
        <v/>
      </c>
      <c r="BU147" s="90" t="str">
        <f>IF(BG147=SecDLookups!$T$2,TRIM(LEFT(BH147, SEARCH("-",BH147,1)-1)),"")</f>
        <v/>
      </c>
      <c r="BV147" s="90" t="str">
        <f>IF(BG147=SecDLookups!$T$2,TRIM(RIGHT(BH147,LEN(BH147) - SEARCH("-",BH147,1))),"")</f>
        <v/>
      </c>
      <c r="BW147" s="90" t="str">
        <f>IF(BG147=SecDLookups!$T$3,BH147,"")</f>
        <v/>
      </c>
      <c r="BX147" s="90" t="str">
        <f>IF(BG147=SecDLookups!$T$4,BH147,"")</f>
        <v/>
      </c>
      <c r="BY147" s="90" t="str">
        <f>IF(BI147=SecDLookups!$U$2,TRIM(LEFT(BJ147, SEARCH("-",BJ147,1)-1)),"")</f>
        <v/>
      </c>
      <c r="BZ147" s="90" t="str">
        <f>IF(BI147=SecDLookups!$U$2,TRIM(RIGHT(BJ147, LEN(BJ147) - SEARCH("-",BJ147,1))),"")</f>
        <v/>
      </c>
      <c r="CA147" s="90" t="str">
        <f>IF(BI147=SecDLookups!$U$3,BJ147,"")</f>
        <v/>
      </c>
      <c r="CB147" s="90" t="str">
        <f>IF(BI147=SecDLookups!$U$4,BJ147,"")</f>
        <v/>
      </c>
      <c r="CC147" s="90" t="str">
        <f>IF(BK147=SecDLookups!$V$2,TRIM(LEFT(BL147, SEARCH("-",BL147,1)-1)),"")</f>
        <v/>
      </c>
      <c r="CD147" s="90" t="str">
        <f>IF(BK147=SecDLookups!$V$2,TRIM(RIGHT(BL147, LEN(BL147) - SEARCH("-",BL147,1))),"")</f>
        <v/>
      </c>
      <c r="CE147" s="90" t="str">
        <f>IF(BK147=SecDLookups!$V$3,BL147,"")</f>
        <v/>
      </c>
      <c r="CF147" s="90" t="str">
        <f>IF(BK147=SecDLookups!$V$4,BL147,"")</f>
        <v/>
      </c>
    </row>
    <row r="148" spans="28:84" x14ac:dyDescent="0.25">
      <c r="AB148" s="89"/>
      <c r="AC148" s="111">
        <f>'Securities Details'!C51</f>
        <v>0</v>
      </c>
      <c r="AD148" s="111">
        <f>'Securities Details'!D51</f>
        <v>0</v>
      </c>
      <c r="AE148" s="111">
        <f>'Securities Details'!E51</f>
        <v>0</v>
      </c>
      <c r="AF148" s="111">
        <f>'Securities Details'!F51</f>
        <v>0</v>
      </c>
      <c r="AG148" s="111">
        <f>'Securities Details'!G51</f>
        <v>0</v>
      </c>
      <c r="AH148" s="106" t="e">
        <f>VLOOKUP(AG148,SecDLookups!$D$2:$E$11,2,FALSE)</f>
        <v>#N/A</v>
      </c>
      <c r="AI148" s="106">
        <f>'Securities Details'!I51</f>
        <v>0</v>
      </c>
      <c r="AJ148" s="106">
        <f>'Securities Details'!J51</f>
        <v>0</v>
      </c>
      <c r="AK148" s="111">
        <f>'Securities Details'!K51</f>
        <v>0</v>
      </c>
      <c r="AL148" s="111">
        <f>'Securities Details'!L51</f>
        <v>0</v>
      </c>
      <c r="AM148" s="113">
        <f>'Securities Details'!M51</f>
        <v>0</v>
      </c>
      <c r="AN148" s="90">
        <f>'Securities Details'!N51</f>
        <v>0</v>
      </c>
      <c r="AO148" s="90">
        <f>'Securities Details'!O51</f>
        <v>0</v>
      </c>
      <c r="AP148" s="90">
        <f>'Securities Details'!P51</f>
        <v>0</v>
      </c>
      <c r="AQ148" s="90">
        <f>'Securities Details'!Q51</f>
        <v>0</v>
      </c>
      <c r="AR148" s="90">
        <f>'Securities Details'!R51</f>
        <v>0</v>
      </c>
      <c r="AS148" s="97">
        <f>'Securities Details'!S51</f>
        <v>0</v>
      </c>
      <c r="AT148" s="90">
        <f>'Securities Details'!T51</f>
        <v>0</v>
      </c>
      <c r="AU148" s="90">
        <f>'Securities Details'!U51</f>
        <v>0</v>
      </c>
      <c r="AV148" s="90" t="str">
        <f>IF(AU148="Yes",'Securities Details'!V51,"")</f>
        <v/>
      </c>
      <c r="AW148" s="90">
        <f>'Securities Details'!W51</f>
        <v>0</v>
      </c>
      <c r="AX148" s="90">
        <f>'Securities Details'!X51</f>
        <v>0</v>
      </c>
      <c r="AY148" s="97" t="str">
        <f>IF(AU148="Yes",'Securities Details'!Y51,"")</f>
        <v/>
      </c>
      <c r="AZ148" s="90" t="str">
        <f>IF(AU148="Yes",'Securities Details'!Z51,"")</f>
        <v/>
      </c>
      <c r="BA148" s="90">
        <f>'Securities Details'!AB51</f>
        <v>0</v>
      </c>
      <c r="BB148" s="90" t="str">
        <f>IF(AU148="Yes",'Securities Details'!AA51,"")</f>
        <v/>
      </c>
      <c r="BC148" s="90">
        <f>'Securities Details'!AC51</f>
        <v>0</v>
      </c>
      <c r="BD148" s="90">
        <f>'Securities Details'!AD51</f>
        <v>0</v>
      </c>
      <c r="BE148" s="90">
        <f>'Securities Details'!AE51</f>
        <v>0</v>
      </c>
      <c r="BF148" s="90">
        <f>'Securities Details'!AF51</f>
        <v>0</v>
      </c>
      <c r="BG148" s="90">
        <f>'Securities Details'!AG51</f>
        <v>0</v>
      </c>
      <c r="BH148" s="90">
        <f>'Securities Details'!AH51</f>
        <v>0</v>
      </c>
      <c r="BI148" s="90">
        <f>'Securities Details'!AI51</f>
        <v>0</v>
      </c>
      <c r="BJ148" s="90">
        <f>'Securities Details'!AJ51</f>
        <v>0</v>
      </c>
      <c r="BK148" s="90">
        <f>'Securities Details'!AK51</f>
        <v>0</v>
      </c>
      <c r="BL148" s="90">
        <f>'Securities Details'!AL51</f>
        <v>0</v>
      </c>
      <c r="BM148" s="90">
        <f>'Securities Details'!AM51</f>
        <v>0</v>
      </c>
      <c r="BN148" s="90" t="str">
        <f>IF('Securities Details'!AN51="","",IF('Securities Details'!$E$11="Yes",'Securities Details'!AN51,""))</f>
        <v/>
      </c>
      <c r="BO148" s="90" t="str">
        <f>IF('Securities Details'!AO51="","",IF('Securities Details'!$E$11="Yes",'Securities Details'!AO51,""))</f>
        <v/>
      </c>
      <c r="BP148" s="90" t="str">
        <f>IF('Securities Details'!$E$11="Yes",'Securities Details'!AP51,"")</f>
        <v/>
      </c>
      <c r="BQ148" s="90" t="str">
        <f>IF(BE148=SecDLookups!$S$2,TRIM(LEFT(BF148, SEARCH("-",BF148,1)-1)),"")</f>
        <v/>
      </c>
      <c r="BR148" s="90" t="str">
        <f>IF(BE148=SecDLookups!$S$2,TRIM(RIGHT(BF148, LEN(BF148) - SEARCH("-",BF148,1))),"")</f>
        <v/>
      </c>
      <c r="BS148" s="90" t="str">
        <f>IF(BE148=SecDLookups!$S$3,BF148,"")</f>
        <v/>
      </c>
      <c r="BT148" s="90" t="str">
        <f>IF(BE148=SecDLookups!$S$4,BF148,"")</f>
        <v/>
      </c>
      <c r="BU148" s="90" t="str">
        <f>IF(BG148=SecDLookups!$T$2,TRIM(LEFT(BH148, SEARCH("-",BH148,1)-1)),"")</f>
        <v/>
      </c>
      <c r="BV148" s="90" t="str">
        <f>IF(BG148=SecDLookups!$T$2,TRIM(RIGHT(BH148,LEN(BH148) - SEARCH("-",BH148,1))),"")</f>
        <v/>
      </c>
      <c r="BW148" s="90" t="str">
        <f>IF(BG148=SecDLookups!$T$3,BH148,"")</f>
        <v/>
      </c>
      <c r="BX148" s="90" t="str">
        <f>IF(BG148=SecDLookups!$T$4,BH148,"")</f>
        <v/>
      </c>
      <c r="BY148" s="90" t="str">
        <f>IF(BI148=SecDLookups!$U$2,TRIM(LEFT(BJ148, SEARCH("-",BJ148,1)-1)),"")</f>
        <v/>
      </c>
      <c r="BZ148" s="90" t="str">
        <f>IF(BI148=SecDLookups!$U$2,TRIM(RIGHT(BJ148, LEN(BJ148) - SEARCH("-",BJ148,1))),"")</f>
        <v/>
      </c>
      <c r="CA148" s="90" t="str">
        <f>IF(BI148=SecDLookups!$U$3,BJ148,"")</f>
        <v/>
      </c>
      <c r="CB148" s="90" t="str">
        <f>IF(BI148=SecDLookups!$U$4,BJ148,"")</f>
        <v/>
      </c>
      <c r="CC148" s="90" t="str">
        <f>IF(BK148=SecDLookups!$V$2,TRIM(LEFT(BL148, SEARCH("-",BL148,1)-1)),"")</f>
        <v/>
      </c>
      <c r="CD148" s="90" t="str">
        <f>IF(BK148=SecDLookups!$V$2,TRIM(RIGHT(BL148, LEN(BL148) - SEARCH("-",BL148,1))),"")</f>
        <v/>
      </c>
      <c r="CE148" s="90" t="str">
        <f>IF(BK148=SecDLookups!$V$3,BL148,"")</f>
        <v/>
      </c>
      <c r="CF148" s="90" t="str">
        <f>IF(BK148=SecDLookups!$V$4,BL148,"")</f>
        <v/>
      </c>
    </row>
    <row r="149" spans="28:84" x14ac:dyDescent="0.25">
      <c r="AB149" s="89"/>
      <c r="AC149" s="111">
        <f>'Securities Details'!C52</f>
        <v>0</v>
      </c>
      <c r="AD149" s="111">
        <f>'Securities Details'!D52</f>
        <v>0</v>
      </c>
      <c r="AE149" s="111">
        <f>'Securities Details'!E52</f>
        <v>0</v>
      </c>
      <c r="AF149" s="111">
        <f>'Securities Details'!F52</f>
        <v>0</v>
      </c>
      <c r="AG149" s="111">
        <f>'Securities Details'!G52</f>
        <v>0</v>
      </c>
      <c r="AH149" s="106" t="e">
        <f>VLOOKUP(AG149,SecDLookups!$D$2:$E$11,2,FALSE)</f>
        <v>#N/A</v>
      </c>
      <c r="AI149" s="106">
        <f>'Securities Details'!I52</f>
        <v>0</v>
      </c>
      <c r="AJ149" s="106">
        <f>'Securities Details'!J52</f>
        <v>0</v>
      </c>
      <c r="AK149" s="111">
        <f>'Securities Details'!K52</f>
        <v>0</v>
      </c>
      <c r="AL149" s="111">
        <f>'Securities Details'!L52</f>
        <v>0</v>
      </c>
      <c r="AM149" s="113">
        <f>'Securities Details'!M52</f>
        <v>0</v>
      </c>
      <c r="AN149" s="90">
        <f>'Securities Details'!N52</f>
        <v>0</v>
      </c>
      <c r="AO149" s="90">
        <f>'Securities Details'!O52</f>
        <v>0</v>
      </c>
      <c r="AP149" s="90">
        <f>'Securities Details'!P52</f>
        <v>0</v>
      </c>
      <c r="AQ149" s="90">
        <f>'Securities Details'!Q52</f>
        <v>0</v>
      </c>
      <c r="AR149" s="90">
        <f>'Securities Details'!R52</f>
        <v>0</v>
      </c>
      <c r="AS149" s="97">
        <f>'Securities Details'!S52</f>
        <v>0</v>
      </c>
      <c r="AT149" s="90">
        <f>'Securities Details'!T52</f>
        <v>0</v>
      </c>
      <c r="AU149" s="90">
        <f>'Securities Details'!U52</f>
        <v>0</v>
      </c>
      <c r="AV149" s="90" t="str">
        <f>IF(AU149="Yes",'Securities Details'!V52,"")</f>
        <v/>
      </c>
      <c r="AW149" s="90">
        <f>'Securities Details'!W52</f>
        <v>0</v>
      </c>
      <c r="AX149" s="90">
        <f>'Securities Details'!X52</f>
        <v>0</v>
      </c>
      <c r="AY149" s="97" t="str">
        <f>IF(AU149="Yes",'Securities Details'!Y52,"")</f>
        <v/>
      </c>
      <c r="AZ149" s="90" t="str">
        <f>IF(AU149="Yes",'Securities Details'!Z52,"")</f>
        <v/>
      </c>
      <c r="BA149" s="90">
        <f>'Securities Details'!AB52</f>
        <v>0</v>
      </c>
      <c r="BB149" s="90" t="str">
        <f>IF(AU149="Yes",'Securities Details'!AA52,"")</f>
        <v/>
      </c>
      <c r="BC149" s="90">
        <f>'Securities Details'!AC52</f>
        <v>0</v>
      </c>
      <c r="BD149" s="90">
        <f>'Securities Details'!AD52</f>
        <v>0</v>
      </c>
      <c r="BE149" s="90">
        <f>'Securities Details'!AE52</f>
        <v>0</v>
      </c>
      <c r="BF149" s="90">
        <f>'Securities Details'!AF52</f>
        <v>0</v>
      </c>
      <c r="BG149" s="90">
        <f>'Securities Details'!AG52</f>
        <v>0</v>
      </c>
      <c r="BH149" s="90">
        <f>'Securities Details'!AH52</f>
        <v>0</v>
      </c>
      <c r="BI149" s="90">
        <f>'Securities Details'!AI52</f>
        <v>0</v>
      </c>
      <c r="BJ149" s="90">
        <f>'Securities Details'!AJ52</f>
        <v>0</v>
      </c>
      <c r="BK149" s="90">
        <f>'Securities Details'!AK52</f>
        <v>0</v>
      </c>
      <c r="BL149" s="90">
        <f>'Securities Details'!AL52</f>
        <v>0</v>
      </c>
      <c r="BM149" s="90">
        <f>'Securities Details'!AM52</f>
        <v>0</v>
      </c>
      <c r="BN149" s="90" t="str">
        <f>IF('Securities Details'!AN52="","",IF('Securities Details'!$E$11="Yes",'Securities Details'!AN52,""))</f>
        <v/>
      </c>
      <c r="BO149" s="90" t="str">
        <f>IF('Securities Details'!AO52="","",IF('Securities Details'!$E$11="Yes",'Securities Details'!AO52,""))</f>
        <v/>
      </c>
      <c r="BP149" s="90" t="str">
        <f>IF('Securities Details'!$E$11="Yes",'Securities Details'!AP52,"")</f>
        <v/>
      </c>
      <c r="BQ149" s="90" t="str">
        <f>IF(BE149=SecDLookups!$S$2,TRIM(LEFT(BF149, SEARCH("-",BF149,1)-1)),"")</f>
        <v/>
      </c>
      <c r="BR149" s="90" t="str">
        <f>IF(BE149=SecDLookups!$S$2,TRIM(RIGHT(BF149, LEN(BF149) - SEARCH("-",BF149,1))),"")</f>
        <v/>
      </c>
      <c r="BS149" s="90" t="str">
        <f>IF(BE149=SecDLookups!$S$3,BF149,"")</f>
        <v/>
      </c>
      <c r="BT149" s="90" t="str">
        <f>IF(BE149=SecDLookups!$S$4,BF149,"")</f>
        <v/>
      </c>
      <c r="BU149" s="90" t="str">
        <f>IF(BG149=SecDLookups!$T$2,TRIM(LEFT(BH149, SEARCH("-",BH149,1)-1)),"")</f>
        <v/>
      </c>
      <c r="BV149" s="90" t="str">
        <f>IF(BG149=SecDLookups!$T$2,TRIM(RIGHT(BH149,LEN(BH149) - SEARCH("-",BH149,1))),"")</f>
        <v/>
      </c>
      <c r="BW149" s="90" t="str">
        <f>IF(BG149=SecDLookups!$T$3,BH149,"")</f>
        <v/>
      </c>
      <c r="BX149" s="90" t="str">
        <f>IF(BG149=SecDLookups!$T$4,BH149,"")</f>
        <v/>
      </c>
      <c r="BY149" s="90" t="str">
        <f>IF(BI149=SecDLookups!$U$2,TRIM(LEFT(BJ149, SEARCH("-",BJ149,1)-1)),"")</f>
        <v/>
      </c>
      <c r="BZ149" s="90" t="str">
        <f>IF(BI149=SecDLookups!$U$2,TRIM(RIGHT(BJ149, LEN(BJ149) - SEARCH("-",BJ149,1))),"")</f>
        <v/>
      </c>
      <c r="CA149" s="90" t="str">
        <f>IF(BI149=SecDLookups!$U$3,BJ149,"")</f>
        <v/>
      </c>
      <c r="CB149" s="90" t="str">
        <f>IF(BI149=SecDLookups!$U$4,BJ149,"")</f>
        <v/>
      </c>
      <c r="CC149" s="90" t="str">
        <f>IF(BK149=SecDLookups!$V$2,TRIM(LEFT(BL149, SEARCH("-",BL149,1)-1)),"")</f>
        <v/>
      </c>
      <c r="CD149" s="90" t="str">
        <f>IF(BK149=SecDLookups!$V$2,TRIM(RIGHT(BL149, LEN(BL149) - SEARCH("-",BL149,1))),"")</f>
        <v/>
      </c>
      <c r="CE149" s="90" t="str">
        <f>IF(BK149=SecDLookups!$V$3,BL149,"")</f>
        <v/>
      </c>
      <c r="CF149" s="90" t="str">
        <f>IF(BK149=SecDLookups!$V$4,BL149,"")</f>
        <v/>
      </c>
    </row>
    <row r="150" spans="28:84" x14ac:dyDescent="0.25">
      <c r="AB150" s="89"/>
      <c r="AC150" s="111">
        <f>'Securities Details'!C53</f>
        <v>0</v>
      </c>
      <c r="AD150" s="111">
        <f>'Securities Details'!D53</f>
        <v>0</v>
      </c>
      <c r="AE150" s="111">
        <f>'Securities Details'!E53</f>
        <v>0</v>
      </c>
      <c r="AF150" s="111">
        <f>'Securities Details'!F53</f>
        <v>0</v>
      </c>
      <c r="AG150" s="111">
        <f>'Securities Details'!G53</f>
        <v>0</v>
      </c>
      <c r="AH150" s="106" t="e">
        <f>VLOOKUP(AG150,SecDLookups!$D$2:$E$11,2,FALSE)</f>
        <v>#N/A</v>
      </c>
      <c r="AI150" s="106">
        <f>'Securities Details'!I53</f>
        <v>0</v>
      </c>
      <c r="AJ150" s="106">
        <f>'Securities Details'!J53</f>
        <v>0</v>
      </c>
      <c r="AK150" s="111">
        <f>'Securities Details'!K53</f>
        <v>0</v>
      </c>
      <c r="AL150" s="111">
        <f>'Securities Details'!L53</f>
        <v>0</v>
      </c>
      <c r="AM150" s="113">
        <f>'Securities Details'!M53</f>
        <v>0</v>
      </c>
      <c r="AN150" s="90">
        <f>'Securities Details'!N53</f>
        <v>0</v>
      </c>
      <c r="AO150" s="90">
        <f>'Securities Details'!O53</f>
        <v>0</v>
      </c>
      <c r="AP150" s="90">
        <f>'Securities Details'!P53</f>
        <v>0</v>
      </c>
      <c r="AQ150" s="90">
        <f>'Securities Details'!Q53</f>
        <v>0</v>
      </c>
      <c r="AR150" s="90">
        <f>'Securities Details'!R53</f>
        <v>0</v>
      </c>
      <c r="AS150" s="97">
        <f>'Securities Details'!S53</f>
        <v>0</v>
      </c>
      <c r="AT150" s="90">
        <f>'Securities Details'!T53</f>
        <v>0</v>
      </c>
      <c r="AU150" s="90">
        <f>'Securities Details'!U53</f>
        <v>0</v>
      </c>
      <c r="AV150" s="90" t="str">
        <f>IF(AU150="Yes",'Securities Details'!V53,"")</f>
        <v/>
      </c>
      <c r="AW150" s="90">
        <f>'Securities Details'!W53</f>
        <v>0</v>
      </c>
      <c r="AX150" s="90">
        <f>'Securities Details'!X53</f>
        <v>0</v>
      </c>
      <c r="AY150" s="97" t="str">
        <f>IF(AU150="Yes",'Securities Details'!Y53,"")</f>
        <v/>
      </c>
      <c r="AZ150" s="90" t="str">
        <f>IF(AU150="Yes",'Securities Details'!Z53,"")</f>
        <v/>
      </c>
      <c r="BA150" s="90">
        <f>'Securities Details'!AB53</f>
        <v>0</v>
      </c>
      <c r="BB150" s="90" t="str">
        <f>IF(AU150="Yes",'Securities Details'!AA53,"")</f>
        <v/>
      </c>
      <c r="BC150" s="90">
        <f>'Securities Details'!AC53</f>
        <v>0</v>
      </c>
      <c r="BD150" s="90">
        <f>'Securities Details'!AD53</f>
        <v>0</v>
      </c>
      <c r="BE150" s="90">
        <f>'Securities Details'!AE53</f>
        <v>0</v>
      </c>
      <c r="BF150" s="90">
        <f>'Securities Details'!AF53</f>
        <v>0</v>
      </c>
      <c r="BG150" s="90">
        <f>'Securities Details'!AG53</f>
        <v>0</v>
      </c>
      <c r="BH150" s="90">
        <f>'Securities Details'!AH53</f>
        <v>0</v>
      </c>
      <c r="BI150" s="90">
        <f>'Securities Details'!AI53</f>
        <v>0</v>
      </c>
      <c r="BJ150" s="90">
        <f>'Securities Details'!AJ53</f>
        <v>0</v>
      </c>
      <c r="BK150" s="90">
        <f>'Securities Details'!AK53</f>
        <v>0</v>
      </c>
      <c r="BL150" s="90">
        <f>'Securities Details'!AL53</f>
        <v>0</v>
      </c>
      <c r="BM150" s="90">
        <f>'Securities Details'!AM53</f>
        <v>0</v>
      </c>
      <c r="BN150" s="90" t="str">
        <f>IF('Securities Details'!AN53="","",IF('Securities Details'!$E$11="Yes",'Securities Details'!AN53,""))</f>
        <v/>
      </c>
      <c r="BO150" s="90" t="str">
        <f>IF('Securities Details'!AO53="","",IF('Securities Details'!$E$11="Yes",'Securities Details'!AO53,""))</f>
        <v/>
      </c>
      <c r="BP150" s="90" t="str">
        <f>IF('Securities Details'!$E$11="Yes",'Securities Details'!AP53,"")</f>
        <v/>
      </c>
      <c r="BQ150" s="90" t="str">
        <f>IF(BE150=SecDLookups!$S$2,TRIM(LEFT(BF150, SEARCH("-",BF150,1)-1)),"")</f>
        <v/>
      </c>
      <c r="BR150" s="90" t="str">
        <f>IF(BE150=SecDLookups!$S$2,TRIM(RIGHT(BF150, LEN(BF150) - SEARCH("-",BF150,1))),"")</f>
        <v/>
      </c>
      <c r="BS150" s="90" t="str">
        <f>IF(BE150=SecDLookups!$S$3,BF150,"")</f>
        <v/>
      </c>
      <c r="BT150" s="90" t="str">
        <f>IF(BE150=SecDLookups!$S$4,BF150,"")</f>
        <v/>
      </c>
      <c r="BU150" s="90" t="str">
        <f>IF(BG150=SecDLookups!$T$2,TRIM(LEFT(BH150, SEARCH("-",BH150,1)-1)),"")</f>
        <v/>
      </c>
      <c r="BV150" s="90" t="str">
        <f>IF(BG150=SecDLookups!$T$2,TRIM(RIGHT(BH150,LEN(BH150) - SEARCH("-",BH150,1))),"")</f>
        <v/>
      </c>
      <c r="BW150" s="90" t="str">
        <f>IF(BG150=SecDLookups!$T$3,BH150,"")</f>
        <v/>
      </c>
      <c r="BX150" s="90" t="str">
        <f>IF(BG150=SecDLookups!$T$4,BH150,"")</f>
        <v/>
      </c>
      <c r="BY150" s="90" t="str">
        <f>IF(BI150=SecDLookups!$U$2,TRIM(LEFT(BJ150, SEARCH("-",BJ150,1)-1)),"")</f>
        <v/>
      </c>
      <c r="BZ150" s="90" t="str">
        <f>IF(BI150=SecDLookups!$U$2,TRIM(RIGHT(BJ150, LEN(BJ150) - SEARCH("-",BJ150,1))),"")</f>
        <v/>
      </c>
      <c r="CA150" s="90" t="str">
        <f>IF(BI150=SecDLookups!$U$3,BJ150,"")</f>
        <v/>
      </c>
      <c r="CB150" s="90" t="str">
        <f>IF(BI150=SecDLookups!$U$4,BJ150,"")</f>
        <v/>
      </c>
      <c r="CC150" s="90" t="str">
        <f>IF(BK150=SecDLookups!$V$2,TRIM(LEFT(BL150, SEARCH("-",BL150,1)-1)),"")</f>
        <v/>
      </c>
      <c r="CD150" s="90" t="str">
        <f>IF(BK150=SecDLookups!$V$2,TRIM(RIGHT(BL150, LEN(BL150) - SEARCH("-",BL150,1))),"")</f>
        <v/>
      </c>
      <c r="CE150" s="90" t="str">
        <f>IF(BK150=SecDLookups!$V$3,BL150,"")</f>
        <v/>
      </c>
      <c r="CF150" s="90" t="str">
        <f>IF(BK150=SecDLookups!$V$4,BL150,"")</f>
        <v/>
      </c>
    </row>
    <row r="151" spans="28:84" x14ac:dyDescent="0.25">
      <c r="AB151" s="89"/>
      <c r="AC151" s="111">
        <f>'Securities Details'!C54</f>
        <v>0</v>
      </c>
      <c r="AD151" s="111">
        <f>'Securities Details'!D54</f>
        <v>0</v>
      </c>
      <c r="AE151" s="111">
        <f>'Securities Details'!E54</f>
        <v>0</v>
      </c>
      <c r="AF151" s="111">
        <f>'Securities Details'!F54</f>
        <v>0</v>
      </c>
      <c r="AG151" s="111">
        <f>'Securities Details'!G54</f>
        <v>0</v>
      </c>
      <c r="AH151" s="106" t="e">
        <f>VLOOKUP(AG151,SecDLookups!$D$2:$E$11,2,FALSE)</f>
        <v>#N/A</v>
      </c>
      <c r="AI151" s="106">
        <f>'Securities Details'!I54</f>
        <v>0</v>
      </c>
      <c r="AJ151" s="106">
        <f>'Securities Details'!J54</f>
        <v>0</v>
      </c>
      <c r="AK151" s="111">
        <f>'Securities Details'!K54</f>
        <v>0</v>
      </c>
      <c r="AL151" s="111">
        <f>'Securities Details'!L54</f>
        <v>0</v>
      </c>
      <c r="AM151" s="113">
        <f>'Securities Details'!M54</f>
        <v>0</v>
      </c>
      <c r="AN151" s="90">
        <f>'Securities Details'!N54</f>
        <v>0</v>
      </c>
      <c r="AO151" s="90">
        <f>'Securities Details'!O54</f>
        <v>0</v>
      </c>
      <c r="AP151" s="90">
        <f>'Securities Details'!P54</f>
        <v>0</v>
      </c>
      <c r="AQ151" s="90">
        <f>'Securities Details'!Q54</f>
        <v>0</v>
      </c>
      <c r="AR151" s="90">
        <f>'Securities Details'!R54</f>
        <v>0</v>
      </c>
      <c r="AS151" s="97">
        <f>'Securities Details'!S54</f>
        <v>0</v>
      </c>
      <c r="AT151" s="90">
        <f>'Securities Details'!T54</f>
        <v>0</v>
      </c>
      <c r="AU151" s="90">
        <f>'Securities Details'!U54</f>
        <v>0</v>
      </c>
      <c r="AV151" s="90" t="str">
        <f>IF(AU151="Yes",'Securities Details'!V54,"")</f>
        <v/>
      </c>
      <c r="AW151" s="90">
        <f>'Securities Details'!W54</f>
        <v>0</v>
      </c>
      <c r="AX151" s="90">
        <f>'Securities Details'!X54</f>
        <v>0</v>
      </c>
      <c r="AY151" s="97" t="str">
        <f>IF(AU151="Yes",'Securities Details'!Y54,"")</f>
        <v/>
      </c>
      <c r="AZ151" s="90" t="str">
        <f>IF(AU151="Yes",'Securities Details'!Z54,"")</f>
        <v/>
      </c>
      <c r="BA151" s="90">
        <f>'Securities Details'!AB54</f>
        <v>0</v>
      </c>
      <c r="BB151" s="90" t="str">
        <f>IF(AU151="Yes",'Securities Details'!AA54,"")</f>
        <v/>
      </c>
      <c r="BC151" s="90">
        <f>'Securities Details'!AC54</f>
        <v>0</v>
      </c>
      <c r="BD151" s="90">
        <f>'Securities Details'!AD54</f>
        <v>0</v>
      </c>
      <c r="BE151" s="90">
        <f>'Securities Details'!AE54</f>
        <v>0</v>
      </c>
      <c r="BF151" s="90">
        <f>'Securities Details'!AF54</f>
        <v>0</v>
      </c>
      <c r="BG151" s="90">
        <f>'Securities Details'!AG54</f>
        <v>0</v>
      </c>
      <c r="BH151" s="90">
        <f>'Securities Details'!AH54</f>
        <v>0</v>
      </c>
      <c r="BI151" s="90">
        <f>'Securities Details'!AI54</f>
        <v>0</v>
      </c>
      <c r="BJ151" s="90">
        <f>'Securities Details'!AJ54</f>
        <v>0</v>
      </c>
      <c r="BK151" s="90">
        <f>'Securities Details'!AK54</f>
        <v>0</v>
      </c>
      <c r="BL151" s="90">
        <f>'Securities Details'!AL54</f>
        <v>0</v>
      </c>
      <c r="BM151" s="90">
        <f>'Securities Details'!AM54</f>
        <v>0</v>
      </c>
      <c r="BN151" s="90" t="str">
        <f>IF('Securities Details'!AN54="","",IF('Securities Details'!$E$11="Yes",'Securities Details'!AN54,""))</f>
        <v/>
      </c>
      <c r="BO151" s="90" t="str">
        <f>IF('Securities Details'!AO54="","",IF('Securities Details'!$E$11="Yes",'Securities Details'!AO54,""))</f>
        <v/>
      </c>
      <c r="BP151" s="90" t="str">
        <f>IF('Securities Details'!$E$11="Yes",'Securities Details'!AP54,"")</f>
        <v/>
      </c>
      <c r="BQ151" s="90" t="str">
        <f>IF(BE151=SecDLookups!$S$2,TRIM(LEFT(BF151, SEARCH("-",BF151,1)-1)),"")</f>
        <v/>
      </c>
      <c r="BR151" s="90" t="str">
        <f>IF(BE151=SecDLookups!$S$2,TRIM(RIGHT(BF151, LEN(BF151) - SEARCH("-",BF151,1))),"")</f>
        <v/>
      </c>
      <c r="BS151" s="90" t="str">
        <f>IF(BE151=SecDLookups!$S$3,BF151,"")</f>
        <v/>
      </c>
      <c r="BT151" s="90" t="str">
        <f>IF(BE151=SecDLookups!$S$4,BF151,"")</f>
        <v/>
      </c>
      <c r="BU151" s="90" t="str">
        <f>IF(BG151=SecDLookups!$T$2,TRIM(LEFT(BH151, SEARCH("-",BH151,1)-1)),"")</f>
        <v/>
      </c>
      <c r="BV151" s="90" t="str">
        <f>IF(BG151=SecDLookups!$T$2,TRIM(RIGHT(BH151,LEN(BH151) - SEARCH("-",BH151,1))),"")</f>
        <v/>
      </c>
      <c r="BW151" s="90" t="str">
        <f>IF(BG151=SecDLookups!$T$3,BH151,"")</f>
        <v/>
      </c>
      <c r="BX151" s="90" t="str">
        <f>IF(BG151=SecDLookups!$T$4,BH151,"")</f>
        <v/>
      </c>
      <c r="BY151" s="90" t="str">
        <f>IF(BI151=SecDLookups!$U$2,TRIM(LEFT(BJ151, SEARCH("-",BJ151,1)-1)),"")</f>
        <v/>
      </c>
      <c r="BZ151" s="90" t="str">
        <f>IF(BI151=SecDLookups!$U$2,TRIM(RIGHT(BJ151, LEN(BJ151) - SEARCH("-",BJ151,1))),"")</f>
        <v/>
      </c>
      <c r="CA151" s="90" t="str">
        <f>IF(BI151=SecDLookups!$U$3,BJ151,"")</f>
        <v/>
      </c>
      <c r="CB151" s="90" t="str">
        <f>IF(BI151=SecDLookups!$U$4,BJ151,"")</f>
        <v/>
      </c>
      <c r="CC151" s="90" t="str">
        <f>IF(BK151=SecDLookups!$V$2,TRIM(LEFT(BL151, SEARCH("-",BL151,1)-1)),"")</f>
        <v/>
      </c>
      <c r="CD151" s="90" t="str">
        <f>IF(BK151=SecDLookups!$V$2,TRIM(RIGHT(BL151, LEN(BL151) - SEARCH("-",BL151,1))),"")</f>
        <v/>
      </c>
      <c r="CE151" s="90" t="str">
        <f>IF(BK151=SecDLookups!$V$3,BL151,"")</f>
        <v/>
      </c>
      <c r="CF151" s="90" t="str">
        <f>IF(BK151=SecDLookups!$V$4,BL151,"")</f>
        <v/>
      </c>
    </row>
    <row r="152" spans="28:84" x14ac:dyDescent="0.25">
      <c r="AB152" s="89"/>
      <c r="AC152" s="111">
        <f>'Securities Details'!C55</f>
        <v>0</v>
      </c>
      <c r="AD152" s="111">
        <f>'Securities Details'!D55</f>
        <v>0</v>
      </c>
      <c r="AE152" s="111">
        <f>'Securities Details'!E55</f>
        <v>0</v>
      </c>
      <c r="AF152" s="111">
        <f>'Securities Details'!F55</f>
        <v>0</v>
      </c>
      <c r="AG152" s="111">
        <f>'Securities Details'!G55</f>
        <v>0</v>
      </c>
      <c r="AH152" s="106" t="e">
        <f>VLOOKUP(AG152,SecDLookups!$D$2:$E$11,2,FALSE)</f>
        <v>#N/A</v>
      </c>
      <c r="AI152" s="106">
        <f>'Securities Details'!I55</f>
        <v>0</v>
      </c>
      <c r="AJ152" s="106">
        <f>'Securities Details'!J55</f>
        <v>0</v>
      </c>
      <c r="AK152" s="111">
        <f>'Securities Details'!K55</f>
        <v>0</v>
      </c>
      <c r="AL152" s="111">
        <f>'Securities Details'!L55</f>
        <v>0</v>
      </c>
      <c r="AM152" s="113">
        <f>'Securities Details'!M55</f>
        <v>0</v>
      </c>
      <c r="AN152" s="90">
        <f>'Securities Details'!N55</f>
        <v>0</v>
      </c>
      <c r="AO152" s="90">
        <f>'Securities Details'!O55</f>
        <v>0</v>
      </c>
      <c r="AP152" s="90">
        <f>'Securities Details'!P55</f>
        <v>0</v>
      </c>
      <c r="AQ152" s="90">
        <f>'Securities Details'!Q55</f>
        <v>0</v>
      </c>
      <c r="AR152" s="90">
        <f>'Securities Details'!R55</f>
        <v>0</v>
      </c>
      <c r="AS152" s="97">
        <f>'Securities Details'!S55</f>
        <v>0</v>
      </c>
      <c r="AT152" s="90">
        <f>'Securities Details'!T55</f>
        <v>0</v>
      </c>
      <c r="AU152" s="90">
        <f>'Securities Details'!U55</f>
        <v>0</v>
      </c>
      <c r="AV152" s="90" t="str">
        <f>IF(AU152="Yes",'Securities Details'!V55,"")</f>
        <v/>
      </c>
      <c r="AW152" s="90">
        <f>'Securities Details'!W55</f>
        <v>0</v>
      </c>
      <c r="AX152" s="90">
        <f>'Securities Details'!X55</f>
        <v>0</v>
      </c>
      <c r="AY152" s="97" t="str">
        <f>IF(AU152="Yes",'Securities Details'!Y55,"")</f>
        <v/>
      </c>
      <c r="AZ152" s="90" t="str">
        <f>IF(AU152="Yes",'Securities Details'!Z55,"")</f>
        <v/>
      </c>
      <c r="BA152" s="90">
        <f>'Securities Details'!AB55</f>
        <v>0</v>
      </c>
      <c r="BB152" s="90" t="str">
        <f>IF(AU152="Yes",'Securities Details'!AA55,"")</f>
        <v/>
      </c>
      <c r="BC152" s="90">
        <f>'Securities Details'!AC55</f>
        <v>0</v>
      </c>
      <c r="BD152" s="90">
        <f>'Securities Details'!AD55</f>
        <v>0</v>
      </c>
      <c r="BE152" s="90">
        <f>'Securities Details'!AE55</f>
        <v>0</v>
      </c>
      <c r="BF152" s="90">
        <f>'Securities Details'!AF55</f>
        <v>0</v>
      </c>
      <c r="BG152" s="90">
        <f>'Securities Details'!AG55</f>
        <v>0</v>
      </c>
      <c r="BH152" s="90">
        <f>'Securities Details'!AH55</f>
        <v>0</v>
      </c>
      <c r="BI152" s="90">
        <f>'Securities Details'!AI55</f>
        <v>0</v>
      </c>
      <c r="BJ152" s="90">
        <f>'Securities Details'!AJ55</f>
        <v>0</v>
      </c>
      <c r="BK152" s="90">
        <f>'Securities Details'!AK55</f>
        <v>0</v>
      </c>
      <c r="BL152" s="90">
        <f>'Securities Details'!AL55</f>
        <v>0</v>
      </c>
      <c r="BM152" s="90">
        <f>'Securities Details'!AM55</f>
        <v>0</v>
      </c>
      <c r="BN152" s="90" t="str">
        <f>IF('Securities Details'!AN55="","",IF('Securities Details'!$E$11="Yes",'Securities Details'!AN55,""))</f>
        <v/>
      </c>
      <c r="BO152" s="90" t="str">
        <f>IF('Securities Details'!AO55="","",IF('Securities Details'!$E$11="Yes",'Securities Details'!AO55,""))</f>
        <v/>
      </c>
      <c r="BP152" s="90" t="str">
        <f>IF('Securities Details'!$E$11="Yes",'Securities Details'!AP55,"")</f>
        <v/>
      </c>
      <c r="BQ152" s="90" t="str">
        <f>IF(BE152=SecDLookups!$S$2,TRIM(LEFT(BF152, SEARCH("-",BF152,1)-1)),"")</f>
        <v/>
      </c>
      <c r="BR152" s="90" t="str">
        <f>IF(BE152=SecDLookups!$S$2,TRIM(RIGHT(BF152, LEN(BF152) - SEARCH("-",BF152,1))),"")</f>
        <v/>
      </c>
      <c r="BS152" s="90" t="str">
        <f>IF(BE152=SecDLookups!$S$3,BF152,"")</f>
        <v/>
      </c>
      <c r="BT152" s="90" t="str">
        <f>IF(BE152=SecDLookups!$S$4,BF152,"")</f>
        <v/>
      </c>
      <c r="BU152" s="90" t="str">
        <f>IF(BG152=SecDLookups!$T$2,TRIM(LEFT(BH152, SEARCH("-",BH152,1)-1)),"")</f>
        <v/>
      </c>
      <c r="BV152" s="90" t="str">
        <f>IF(BG152=SecDLookups!$T$2,TRIM(RIGHT(BH152,LEN(BH152) - SEARCH("-",BH152,1))),"")</f>
        <v/>
      </c>
      <c r="BW152" s="90" t="str">
        <f>IF(BG152=SecDLookups!$T$3,BH152,"")</f>
        <v/>
      </c>
      <c r="BX152" s="90" t="str">
        <f>IF(BG152=SecDLookups!$T$4,BH152,"")</f>
        <v/>
      </c>
      <c r="BY152" s="90" t="str">
        <f>IF(BI152=SecDLookups!$U$2,TRIM(LEFT(BJ152, SEARCH("-",BJ152,1)-1)),"")</f>
        <v/>
      </c>
      <c r="BZ152" s="90" t="str">
        <f>IF(BI152=SecDLookups!$U$2,TRIM(RIGHT(BJ152, LEN(BJ152) - SEARCH("-",BJ152,1))),"")</f>
        <v/>
      </c>
      <c r="CA152" s="90" t="str">
        <f>IF(BI152=SecDLookups!$U$3,BJ152,"")</f>
        <v/>
      </c>
      <c r="CB152" s="90" t="str">
        <f>IF(BI152=SecDLookups!$U$4,BJ152,"")</f>
        <v/>
      </c>
      <c r="CC152" s="90" t="str">
        <f>IF(BK152=SecDLookups!$V$2,TRIM(LEFT(BL152, SEARCH("-",BL152,1)-1)),"")</f>
        <v/>
      </c>
      <c r="CD152" s="90" t="str">
        <f>IF(BK152=SecDLookups!$V$2,TRIM(RIGHT(BL152, LEN(BL152) - SEARCH("-",BL152,1))),"")</f>
        <v/>
      </c>
      <c r="CE152" s="90" t="str">
        <f>IF(BK152=SecDLookups!$V$3,BL152,"")</f>
        <v/>
      </c>
      <c r="CF152" s="90" t="str">
        <f>IF(BK152=SecDLookups!$V$4,BL152,"")</f>
        <v/>
      </c>
    </row>
    <row r="153" spans="28:84" x14ac:dyDescent="0.25">
      <c r="AB153" s="89"/>
      <c r="AC153" s="111">
        <f>'Securities Details'!C56</f>
        <v>0</v>
      </c>
      <c r="AD153" s="111">
        <f>'Securities Details'!D56</f>
        <v>0</v>
      </c>
      <c r="AE153" s="111">
        <f>'Securities Details'!E56</f>
        <v>0</v>
      </c>
      <c r="AF153" s="111">
        <f>'Securities Details'!F56</f>
        <v>0</v>
      </c>
      <c r="AG153" s="111">
        <f>'Securities Details'!G56</f>
        <v>0</v>
      </c>
      <c r="AH153" s="106" t="e">
        <f>VLOOKUP(AG153,SecDLookups!$D$2:$E$11,2,FALSE)</f>
        <v>#N/A</v>
      </c>
      <c r="AI153" s="106">
        <f>'Securities Details'!I56</f>
        <v>0</v>
      </c>
      <c r="AJ153" s="106">
        <f>'Securities Details'!J56</f>
        <v>0</v>
      </c>
      <c r="AK153" s="111">
        <f>'Securities Details'!K56</f>
        <v>0</v>
      </c>
      <c r="AL153" s="111">
        <f>'Securities Details'!L56</f>
        <v>0</v>
      </c>
      <c r="AM153" s="113">
        <f>'Securities Details'!M56</f>
        <v>0</v>
      </c>
      <c r="AN153" s="90">
        <f>'Securities Details'!N56</f>
        <v>0</v>
      </c>
      <c r="AO153" s="90">
        <f>'Securities Details'!O56</f>
        <v>0</v>
      </c>
      <c r="AP153" s="90">
        <f>'Securities Details'!P56</f>
        <v>0</v>
      </c>
      <c r="AQ153" s="90">
        <f>'Securities Details'!Q56</f>
        <v>0</v>
      </c>
      <c r="AR153" s="90">
        <f>'Securities Details'!R56</f>
        <v>0</v>
      </c>
      <c r="AS153" s="97">
        <f>'Securities Details'!S56</f>
        <v>0</v>
      </c>
      <c r="AT153" s="90">
        <f>'Securities Details'!T56</f>
        <v>0</v>
      </c>
      <c r="AU153" s="90">
        <f>'Securities Details'!U56</f>
        <v>0</v>
      </c>
      <c r="AV153" s="90" t="str">
        <f>IF(AU153="Yes",'Securities Details'!V56,"")</f>
        <v/>
      </c>
      <c r="AW153" s="90">
        <f>'Securities Details'!W56</f>
        <v>0</v>
      </c>
      <c r="AX153" s="90">
        <f>'Securities Details'!X56</f>
        <v>0</v>
      </c>
      <c r="AY153" s="97" t="str">
        <f>IF(AU153="Yes",'Securities Details'!Y56,"")</f>
        <v/>
      </c>
      <c r="AZ153" s="90" t="str">
        <f>IF(AU153="Yes",'Securities Details'!Z56,"")</f>
        <v/>
      </c>
      <c r="BA153" s="90">
        <f>'Securities Details'!AB56</f>
        <v>0</v>
      </c>
      <c r="BB153" s="90" t="str">
        <f>IF(AU153="Yes",'Securities Details'!AA56,"")</f>
        <v/>
      </c>
      <c r="BC153" s="90">
        <f>'Securities Details'!AC56</f>
        <v>0</v>
      </c>
      <c r="BD153" s="90">
        <f>'Securities Details'!AD56</f>
        <v>0</v>
      </c>
      <c r="BE153" s="90">
        <f>'Securities Details'!AE56</f>
        <v>0</v>
      </c>
      <c r="BF153" s="90">
        <f>'Securities Details'!AF56</f>
        <v>0</v>
      </c>
      <c r="BG153" s="90">
        <f>'Securities Details'!AG56</f>
        <v>0</v>
      </c>
      <c r="BH153" s="90">
        <f>'Securities Details'!AH56</f>
        <v>0</v>
      </c>
      <c r="BI153" s="90">
        <f>'Securities Details'!AI56</f>
        <v>0</v>
      </c>
      <c r="BJ153" s="90">
        <f>'Securities Details'!AJ56</f>
        <v>0</v>
      </c>
      <c r="BK153" s="90">
        <f>'Securities Details'!AK56</f>
        <v>0</v>
      </c>
      <c r="BL153" s="90">
        <f>'Securities Details'!AL56</f>
        <v>0</v>
      </c>
      <c r="BM153" s="90">
        <f>'Securities Details'!AM56</f>
        <v>0</v>
      </c>
      <c r="BN153" s="90" t="str">
        <f>IF('Securities Details'!AN56="","",IF('Securities Details'!$E$11="Yes",'Securities Details'!AN56,""))</f>
        <v/>
      </c>
      <c r="BO153" s="90" t="str">
        <f>IF('Securities Details'!AO56="","",IF('Securities Details'!$E$11="Yes",'Securities Details'!AO56,""))</f>
        <v/>
      </c>
      <c r="BP153" s="90" t="str">
        <f>IF('Securities Details'!$E$11="Yes",'Securities Details'!AP56,"")</f>
        <v/>
      </c>
      <c r="BQ153" s="90" t="str">
        <f>IF(BE153=SecDLookups!$S$2,TRIM(LEFT(BF153, SEARCH("-",BF153,1)-1)),"")</f>
        <v/>
      </c>
      <c r="BR153" s="90" t="str">
        <f>IF(BE153=SecDLookups!$S$2,TRIM(RIGHT(BF153, LEN(BF153) - SEARCH("-",BF153,1))),"")</f>
        <v/>
      </c>
      <c r="BS153" s="90" t="str">
        <f>IF(BE153=SecDLookups!$S$3,BF153,"")</f>
        <v/>
      </c>
      <c r="BT153" s="90" t="str">
        <f>IF(BE153=SecDLookups!$S$4,BF153,"")</f>
        <v/>
      </c>
      <c r="BU153" s="90" t="str">
        <f>IF(BG153=SecDLookups!$T$2,TRIM(LEFT(BH153, SEARCH("-",BH153,1)-1)),"")</f>
        <v/>
      </c>
      <c r="BV153" s="90" t="str">
        <f>IF(BG153=SecDLookups!$T$2,TRIM(RIGHT(BH153,LEN(BH153) - SEARCH("-",BH153,1))),"")</f>
        <v/>
      </c>
      <c r="BW153" s="90" t="str">
        <f>IF(BG153=SecDLookups!$T$3,BH153,"")</f>
        <v/>
      </c>
      <c r="BX153" s="90" t="str">
        <f>IF(BG153=SecDLookups!$T$4,BH153,"")</f>
        <v/>
      </c>
      <c r="BY153" s="90" t="str">
        <f>IF(BI153=SecDLookups!$U$2,TRIM(LEFT(BJ153, SEARCH("-",BJ153,1)-1)),"")</f>
        <v/>
      </c>
      <c r="BZ153" s="90" t="str">
        <f>IF(BI153=SecDLookups!$U$2,TRIM(RIGHT(BJ153, LEN(BJ153) - SEARCH("-",BJ153,1))),"")</f>
        <v/>
      </c>
      <c r="CA153" s="90" t="str">
        <f>IF(BI153=SecDLookups!$U$3,BJ153,"")</f>
        <v/>
      </c>
      <c r="CB153" s="90" t="str">
        <f>IF(BI153=SecDLookups!$U$4,BJ153,"")</f>
        <v/>
      </c>
      <c r="CC153" s="90" t="str">
        <f>IF(BK153=SecDLookups!$V$2,TRIM(LEFT(BL153, SEARCH("-",BL153,1)-1)),"")</f>
        <v/>
      </c>
      <c r="CD153" s="90" t="str">
        <f>IF(BK153=SecDLookups!$V$2,TRIM(RIGHT(BL153, LEN(BL153) - SEARCH("-",BL153,1))),"")</f>
        <v/>
      </c>
      <c r="CE153" s="90" t="str">
        <f>IF(BK153=SecDLookups!$V$3,BL153,"")</f>
        <v/>
      </c>
      <c r="CF153" s="90" t="str">
        <f>IF(BK153=SecDLookups!$V$4,BL153,"")</f>
        <v/>
      </c>
    </row>
    <row r="154" spans="28:84" x14ac:dyDescent="0.25">
      <c r="AB154" s="89"/>
      <c r="AC154" s="111">
        <f>'Securities Details'!C57</f>
        <v>0</v>
      </c>
      <c r="AD154" s="111">
        <f>'Securities Details'!D57</f>
        <v>0</v>
      </c>
      <c r="AE154" s="111">
        <f>'Securities Details'!E57</f>
        <v>0</v>
      </c>
      <c r="AF154" s="111">
        <f>'Securities Details'!F57</f>
        <v>0</v>
      </c>
      <c r="AG154" s="111">
        <f>'Securities Details'!G57</f>
        <v>0</v>
      </c>
      <c r="AH154" s="106" t="e">
        <f>VLOOKUP(AG154,SecDLookups!$D$2:$E$11,2,FALSE)</f>
        <v>#N/A</v>
      </c>
      <c r="AI154" s="106">
        <f>'Securities Details'!I57</f>
        <v>0</v>
      </c>
      <c r="AJ154" s="106">
        <f>'Securities Details'!J57</f>
        <v>0</v>
      </c>
      <c r="AK154" s="111">
        <f>'Securities Details'!K57</f>
        <v>0</v>
      </c>
      <c r="AL154" s="111">
        <f>'Securities Details'!L57</f>
        <v>0</v>
      </c>
      <c r="AM154" s="113">
        <f>'Securities Details'!M57</f>
        <v>0</v>
      </c>
      <c r="AN154" s="90">
        <f>'Securities Details'!N57</f>
        <v>0</v>
      </c>
      <c r="AO154" s="90">
        <f>'Securities Details'!O57</f>
        <v>0</v>
      </c>
      <c r="AP154" s="90">
        <f>'Securities Details'!P57</f>
        <v>0</v>
      </c>
      <c r="AQ154" s="90">
        <f>'Securities Details'!Q57</f>
        <v>0</v>
      </c>
      <c r="AR154" s="90">
        <f>'Securities Details'!R57</f>
        <v>0</v>
      </c>
      <c r="AS154" s="97">
        <f>'Securities Details'!S57</f>
        <v>0</v>
      </c>
      <c r="AT154" s="90">
        <f>'Securities Details'!T57</f>
        <v>0</v>
      </c>
      <c r="AU154" s="90">
        <f>'Securities Details'!U57</f>
        <v>0</v>
      </c>
      <c r="AV154" s="90" t="str">
        <f>IF(AU154="Yes",'Securities Details'!V57,"")</f>
        <v/>
      </c>
      <c r="AW154" s="90">
        <f>'Securities Details'!W57</f>
        <v>0</v>
      </c>
      <c r="AX154" s="90">
        <f>'Securities Details'!X57</f>
        <v>0</v>
      </c>
      <c r="AY154" s="97" t="str">
        <f>IF(AU154="Yes",'Securities Details'!Y57,"")</f>
        <v/>
      </c>
      <c r="AZ154" s="90" t="str">
        <f>IF(AU154="Yes",'Securities Details'!Z57,"")</f>
        <v/>
      </c>
      <c r="BA154" s="90">
        <f>'Securities Details'!AB57</f>
        <v>0</v>
      </c>
      <c r="BB154" s="90" t="str">
        <f>IF(AU154="Yes",'Securities Details'!AA57,"")</f>
        <v/>
      </c>
      <c r="BC154" s="90">
        <f>'Securities Details'!AC57</f>
        <v>0</v>
      </c>
      <c r="BD154" s="90">
        <f>'Securities Details'!AD57</f>
        <v>0</v>
      </c>
      <c r="BE154" s="90">
        <f>'Securities Details'!AE57</f>
        <v>0</v>
      </c>
      <c r="BF154" s="90">
        <f>'Securities Details'!AF57</f>
        <v>0</v>
      </c>
      <c r="BG154" s="90">
        <f>'Securities Details'!AG57</f>
        <v>0</v>
      </c>
      <c r="BH154" s="90">
        <f>'Securities Details'!AH57</f>
        <v>0</v>
      </c>
      <c r="BI154" s="90">
        <f>'Securities Details'!AI57</f>
        <v>0</v>
      </c>
      <c r="BJ154" s="90">
        <f>'Securities Details'!AJ57</f>
        <v>0</v>
      </c>
      <c r="BK154" s="90">
        <f>'Securities Details'!AK57</f>
        <v>0</v>
      </c>
      <c r="BL154" s="90">
        <f>'Securities Details'!AL57</f>
        <v>0</v>
      </c>
      <c r="BM154" s="90">
        <f>'Securities Details'!AM57</f>
        <v>0</v>
      </c>
      <c r="BN154" s="90" t="str">
        <f>IF('Securities Details'!AN57="","",IF('Securities Details'!$E$11="Yes",'Securities Details'!AN57,""))</f>
        <v/>
      </c>
      <c r="BO154" s="90" t="str">
        <f>IF('Securities Details'!AO57="","",IF('Securities Details'!$E$11="Yes",'Securities Details'!AO57,""))</f>
        <v/>
      </c>
      <c r="BP154" s="90" t="str">
        <f>IF('Securities Details'!$E$11="Yes",'Securities Details'!AP57,"")</f>
        <v/>
      </c>
      <c r="BQ154" s="90" t="str">
        <f>IF(BE154=SecDLookups!$S$2,TRIM(LEFT(BF154, SEARCH("-",BF154,1)-1)),"")</f>
        <v/>
      </c>
      <c r="BR154" s="90" t="str">
        <f>IF(BE154=SecDLookups!$S$2,TRIM(RIGHT(BF154, LEN(BF154) - SEARCH("-",BF154,1))),"")</f>
        <v/>
      </c>
      <c r="BS154" s="90" t="str">
        <f>IF(BE154=SecDLookups!$S$3,BF154,"")</f>
        <v/>
      </c>
      <c r="BT154" s="90" t="str">
        <f>IF(BE154=SecDLookups!$S$4,BF154,"")</f>
        <v/>
      </c>
      <c r="BU154" s="90" t="str">
        <f>IF(BG154=SecDLookups!$T$2,TRIM(LEFT(BH154, SEARCH("-",BH154,1)-1)),"")</f>
        <v/>
      </c>
      <c r="BV154" s="90" t="str">
        <f>IF(BG154=SecDLookups!$T$2,TRIM(RIGHT(BH154,LEN(BH154) - SEARCH("-",BH154,1))),"")</f>
        <v/>
      </c>
      <c r="BW154" s="90" t="str">
        <f>IF(BG154=SecDLookups!$T$3,BH154,"")</f>
        <v/>
      </c>
      <c r="BX154" s="90" t="str">
        <f>IF(BG154=SecDLookups!$T$4,BH154,"")</f>
        <v/>
      </c>
      <c r="BY154" s="90" t="str">
        <f>IF(BI154=SecDLookups!$U$2,TRIM(LEFT(BJ154, SEARCH("-",BJ154,1)-1)),"")</f>
        <v/>
      </c>
      <c r="BZ154" s="90" t="str">
        <f>IF(BI154=SecDLookups!$U$2,TRIM(RIGHT(BJ154, LEN(BJ154) - SEARCH("-",BJ154,1))),"")</f>
        <v/>
      </c>
      <c r="CA154" s="90" t="str">
        <f>IF(BI154=SecDLookups!$U$3,BJ154,"")</f>
        <v/>
      </c>
      <c r="CB154" s="90" t="str">
        <f>IF(BI154=SecDLookups!$U$4,BJ154,"")</f>
        <v/>
      </c>
      <c r="CC154" s="90" t="str">
        <f>IF(BK154=SecDLookups!$V$2,TRIM(LEFT(BL154, SEARCH("-",BL154,1)-1)),"")</f>
        <v/>
      </c>
      <c r="CD154" s="90" t="str">
        <f>IF(BK154=SecDLookups!$V$2,TRIM(RIGHT(BL154, LEN(BL154) - SEARCH("-",BL154,1))),"")</f>
        <v/>
      </c>
      <c r="CE154" s="90" t="str">
        <f>IF(BK154=SecDLookups!$V$3,BL154,"")</f>
        <v/>
      </c>
      <c r="CF154" s="90" t="str">
        <f>IF(BK154=SecDLookups!$V$4,BL154,"")</f>
        <v/>
      </c>
    </row>
    <row r="155" spans="28:84" x14ac:dyDescent="0.25">
      <c r="AB155" s="89"/>
      <c r="AC155" s="111">
        <f>'Securities Details'!C58</f>
        <v>0</v>
      </c>
      <c r="AD155" s="111">
        <f>'Securities Details'!D58</f>
        <v>0</v>
      </c>
      <c r="AE155" s="111">
        <f>'Securities Details'!E58</f>
        <v>0</v>
      </c>
      <c r="AF155" s="111">
        <f>'Securities Details'!F58</f>
        <v>0</v>
      </c>
      <c r="AG155" s="111">
        <f>'Securities Details'!G58</f>
        <v>0</v>
      </c>
      <c r="AH155" s="106" t="e">
        <f>VLOOKUP(AG155,SecDLookups!$D$2:$E$11,2,FALSE)</f>
        <v>#N/A</v>
      </c>
      <c r="AI155" s="106">
        <f>'Securities Details'!I58</f>
        <v>0</v>
      </c>
      <c r="AJ155" s="106">
        <f>'Securities Details'!J58</f>
        <v>0</v>
      </c>
      <c r="AK155" s="111">
        <f>'Securities Details'!K58</f>
        <v>0</v>
      </c>
      <c r="AL155" s="111">
        <f>'Securities Details'!L58</f>
        <v>0</v>
      </c>
      <c r="AM155" s="113">
        <f>'Securities Details'!M58</f>
        <v>0</v>
      </c>
      <c r="AN155" s="90">
        <f>'Securities Details'!N58</f>
        <v>0</v>
      </c>
      <c r="AO155" s="90">
        <f>'Securities Details'!O58</f>
        <v>0</v>
      </c>
      <c r="AP155" s="90">
        <f>'Securities Details'!P58</f>
        <v>0</v>
      </c>
      <c r="AQ155" s="90">
        <f>'Securities Details'!Q58</f>
        <v>0</v>
      </c>
      <c r="AR155" s="90">
        <f>'Securities Details'!R58</f>
        <v>0</v>
      </c>
      <c r="AS155" s="97">
        <f>'Securities Details'!S58</f>
        <v>0</v>
      </c>
      <c r="AT155" s="90">
        <f>'Securities Details'!T58</f>
        <v>0</v>
      </c>
      <c r="AU155" s="90">
        <f>'Securities Details'!U58</f>
        <v>0</v>
      </c>
      <c r="AV155" s="90" t="str">
        <f>IF(AU155="Yes",'Securities Details'!V58,"")</f>
        <v/>
      </c>
      <c r="AW155" s="90">
        <f>'Securities Details'!W58</f>
        <v>0</v>
      </c>
      <c r="AX155" s="90">
        <f>'Securities Details'!X58</f>
        <v>0</v>
      </c>
      <c r="AY155" s="97" t="str">
        <f>IF(AU155="Yes",'Securities Details'!Y58,"")</f>
        <v/>
      </c>
      <c r="AZ155" s="90" t="str">
        <f>IF(AU155="Yes",'Securities Details'!Z58,"")</f>
        <v/>
      </c>
      <c r="BA155" s="90">
        <f>'Securities Details'!AB58</f>
        <v>0</v>
      </c>
      <c r="BB155" s="90" t="str">
        <f>IF(AU155="Yes",'Securities Details'!AA58,"")</f>
        <v/>
      </c>
      <c r="BC155" s="90">
        <f>'Securities Details'!AC58</f>
        <v>0</v>
      </c>
      <c r="BD155" s="90">
        <f>'Securities Details'!AD58</f>
        <v>0</v>
      </c>
      <c r="BE155" s="90">
        <f>'Securities Details'!AE58</f>
        <v>0</v>
      </c>
      <c r="BF155" s="90">
        <f>'Securities Details'!AF58</f>
        <v>0</v>
      </c>
      <c r="BG155" s="90">
        <f>'Securities Details'!AG58</f>
        <v>0</v>
      </c>
      <c r="BH155" s="90">
        <f>'Securities Details'!AH58</f>
        <v>0</v>
      </c>
      <c r="BI155" s="90">
        <f>'Securities Details'!AI58</f>
        <v>0</v>
      </c>
      <c r="BJ155" s="90">
        <f>'Securities Details'!AJ58</f>
        <v>0</v>
      </c>
      <c r="BK155" s="90">
        <f>'Securities Details'!AK58</f>
        <v>0</v>
      </c>
      <c r="BL155" s="90">
        <f>'Securities Details'!AL58</f>
        <v>0</v>
      </c>
      <c r="BM155" s="90">
        <f>'Securities Details'!AM58</f>
        <v>0</v>
      </c>
      <c r="BN155" s="90" t="str">
        <f>IF('Securities Details'!AN58="","",IF('Securities Details'!$E$11="Yes",'Securities Details'!AN58,""))</f>
        <v/>
      </c>
      <c r="BO155" s="90" t="str">
        <f>IF('Securities Details'!AO58="","",IF('Securities Details'!$E$11="Yes",'Securities Details'!AO58,""))</f>
        <v/>
      </c>
      <c r="BP155" s="90" t="str">
        <f>IF('Securities Details'!$E$11="Yes",'Securities Details'!AP58,"")</f>
        <v/>
      </c>
      <c r="BQ155" s="90" t="str">
        <f>IF(BE155=SecDLookups!$S$2,TRIM(LEFT(BF155, SEARCH("-",BF155,1)-1)),"")</f>
        <v/>
      </c>
      <c r="BR155" s="90" t="str">
        <f>IF(BE155=SecDLookups!$S$2,TRIM(RIGHT(BF155, LEN(BF155) - SEARCH("-",BF155,1))),"")</f>
        <v/>
      </c>
      <c r="BS155" s="90" t="str">
        <f>IF(BE155=SecDLookups!$S$3,BF155,"")</f>
        <v/>
      </c>
      <c r="BT155" s="90" t="str">
        <f>IF(BE155=SecDLookups!$S$4,BF155,"")</f>
        <v/>
      </c>
      <c r="BU155" s="90" t="str">
        <f>IF(BG155=SecDLookups!$T$2,TRIM(LEFT(BH155, SEARCH("-",BH155,1)-1)),"")</f>
        <v/>
      </c>
      <c r="BV155" s="90" t="str">
        <f>IF(BG155=SecDLookups!$T$2,TRIM(RIGHT(BH155,LEN(BH155) - SEARCH("-",BH155,1))),"")</f>
        <v/>
      </c>
      <c r="BW155" s="90" t="str">
        <f>IF(BG155=SecDLookups!$T$3,BH155,"")</f>
        <v/>
      </c>
      <c r="BX155" s="90" t="str">
        <f>IF(BG155=SecDLookups!$T$4,BH155,"")</f>
        <v/>
      </c>
      <c r="BY155" s="90" t="str">
        <f>IF(BI155=SecDLookups!$U$2,TRIM(LEFT(BJ155, SEARCH("-",BJ155,1)-1)),"")</f>
        <v/>
      </c>
      <c r="BZ155" s="90" t="str">
        <f>IF(BI155=SecDLookups!$U$2,TRIM(RIGHT(BJ155, LEN(BJ155) - SEARCH("-",BJ155,1))),"")</f>
        <v/>
      </c>
      <c r="CA155" s="90" t="str">
        <f>IF(BI155=SecDLookups!$U$3,BJ155,"")</f>
        <v/>
      </c>
      <c r="CB155" s="90" t="str">
        <f>IF(BI155=SecDLookups!$U$4,BJ155,"")</f>
        <v/>
      </c>
      <c r="CC155" s="90" t="str">
        <f>IF(BK155=SecDLookups!$V$2,TRIM(LEFT(BL155, SEARCH("-",BL155,1)-1)),"")</f>
        <v/>
      </c>
      <c r="CD155" s="90" t="str">
        <f>IF(BK155=SecDLookups!$V$2,TRIM(RIGHT(BL155, LEN(BL155) - SEARCH("-",BL155,1))),"")</f>
        <v/>
      </c>
      <c r="CE155" s="90" t="str">
        <f>IF(BK155=SecDLookups!$V$3,BL155,"")</f>
        <v/>
      </c>
      <c r="CF155" s="90" t="str">
        <f>IF(BK155=SecDLookups!$V$4,BL155,"")</f>
        <v/>
      </c>
    </row>
    <row r="156" spans="28:84" x14ac:dyDescent="0.25">
      <c r="AB156" s="89"/>
      <c r="AC156" s="111">
        <f>'Securities Details'!C59</f>
        <v>0</v>
      </c>
      <c r="AD156" s="111">
        <f>'Securities Details'!D59</f>
        <v>0</v>
      </c>
      <c r="AE156" s="111">
        <f>'Securities Details'!E59</f>
        <v>0</v>
      </c>
      <c r="AF156" s="111">
        <f>'Securities Details'!F59</f>
        <v>0</v>
      </c>
      <c r="AG156" s="111">
        <f>'Securities Details'!G59</f>
        <v>0</v>
      </c>
      <c r="AH156" s="106" t="e">
        <f>VLOOKUP(AG156,SecDLookups!$D$2:$E$11,2,FALSE)</f>
        <v>#N/A</v>
      </c>
      <c r="AI156" s="106">
        <f>'Securities Details'!I59</f>
        <v>0</v>
      </c>
      <c r="AJ156" s="106">
        <f>'Securities Details'!J59</f>
        <v>0</v>
      </c>
      <c r="AK156" s="111">
        <f>'Securities Details'!K59</f>
        <v>0</v>
      </c>
      <c r="AL156" s="111">
        <f>'Securities Details'!L59</f>
        <v>0</v>
      </c>
      <c r="AM156" s="113">
        <f>'Securities Details'!M59</f>
        <v>0</v>
      </c>
      <c r="AN156" s="90">
        <f>'Securities Details'!N59</f>
        <v>0</v>
      </c>
      <c r="AO156" s="90">
        <f>'Securities Details'!O59</f>
        <v>0</v>
      </c>
      <c r="AP156" s="90">
        <f>'Securities Details'!P59</f>
        <v>0</v>
      </c>
      <c r="AQ156" s="90">
        <f>'Securities Details'!Q59</f>
        <v>0</v>
      </c>
      <c r="AR156" s="90">
        <f>'Securities Details'!R59</f>
        <v>0</v>
      </c>
      <c r="AS156" s="97">
        <f>'Securities Details'!S59</f>
        <v>0</v>
      </c>
      <c r="AT156" s="90">
        <f>'Securities Details'!T59</f>
        <v>0</v>
      </c>
      <c r="AU156" s="90">
        <f>'Securities Details'!U59</f>
        <v>0</v>
      </c>
      <c r="AV156" s="90" t="str">
        <f>IF(AU156="Yes",'Securities Details'!V59,"")</f>
        <v/>
      </c>
      <c r="AW156" s="90">
        <f>'Securities Details'!W59</f>
        <v>0</v>
      </c>
      <c r="AX156" s="90">
        <f>'Securities Details'!X59</f>
        <v>0</v>
      </c>
      <c r="AY156" s="97" t="str">
        <f>IF(AU156="Yes",'Securities Details'!Y59,"")</f>
        <v/>
      </c>
      <c r="AZ156" s="90" t="str">
        <f>IF(AU156="Yes",'Securities Details'!Z59,"")</f>
        <v/>
      </c>
      <c r="BA156" s="90">
        <f>'Securities Details'!AB59</f>
        <v>0</v>
      </c>
      <c r="BB156" s="90" t="str">
        <f>IF(AU156="Yes",'Securities Details'!AA59,"")</f>
        <v/>
      </c>
      <c r="BC156" s="90">
        <f>'Securities Details'!AC59</f>
        <v>0</v>
      </c>
      <c r="BD156" s="90">
        <f>'Securities Details'!AD59</f>
        <v>0</v>
      </c>
      <c r="BE156" s="90">
        <f>'Securities Details'!AE59</f>
        <v>0</v>
      </c>
      <c r="BF156" s="90">
        <f>'Securities Details'!AF59</f>
        <v>0</v>
      </c>
      <c r="BG156" s="90">
        <f>'Securities Details'!AG59</f>
        <v>0</v>
      </c>
      <c r="BH156" s="90">
        <f>'Securities Details'!AH59</f>
        <v>0</v>
      </c>
      <c r="BI156" s="90">
        <f>'Securities Details'!AI59</f>
        <v>0</v>
      </c>
      <c r="BJ156" s="90">
        <f>'Securities Details'!AJ59</f>
        <v>0</v>
      </c>
      <c r="BK156" s="90">
        <f>'Securities Details'!AK59</f>
        <v>0</v>
      </c>
      <c r="BL156" s="90">
        <f>'Securities Details'!AL59</f>
        <v>0</v>
      </c>
      <c r="BM156" s="90">
        <f>'Securities Details'!AM59</f>
        <v>0</v>
      </c>
      <c r="BN156" s="90" t="str">
        <f>IF('Securities Details'!AN59="","",IF('Securities Details'!$E$11="Yes",'Securities Details'!AN59,""))</f>
        <v/>
      </c>
      <c r="BO156" s="90" t="str">
        <f>IF('Securities Details'!AO59="","",IF('Securities Details'!$E$11="Yes",'Securities Details'!AO59,""))</f>
        <v/>
      </c>
      <c r="BP156" s="90" t="str">
        <f>IF('Securities Details'!$E$11="Yes",'Securities Details'!AP59,"")</f>
        <v/>
      </c>
      <c r="BQ156" s="90" t="str">
        <f>IF(BE156=SecDLookups!$S$2,TRIM(LEFT(BF156, SEARCH("-",BF156,1)-1)),"")</f>
        <v/>
      </c>
      <c r="BR156" s="90" t="str">
        <f>IF(BE156=SecDLookups!$S$2,TRIM(RIGHT(BF156, LEN(BF156) - SEARCH("-",BF156,1))),"")</f>
        <v/>
      </c>
      <c r="BS156" s="90" t="str">
        <f>IF(BE156=SecDLookups!$S$3,BF156,"")</f>
        <v/>
      </c>
      <c r="BT156" s="90" t="str">
        <f>IF(BE156=SecDLookups!$S$4,BF156,"")</f>
        <v/>
      </c>
      <c r="BU156" s="90" t="str">
        <f>IF(BG156=SecDLookups!$T$2,TRIM(LEFT(BH156, SEARCH("-",BH156,1)-1)),"")</f>
        <v/>
      </c>
      <c r="BV156" s="90" t="str">
        <f>IF(BG156=SecDLookups!$T$2,TRIM(RIGHT(BH156,LEN(BH156) - SEARCH("-",BH156,1))),"")</f>
        <v/>
      </c>
      <c r="BW156" s="90" t="str">
        <f>IF(BG156=SecDLookups!$T$3,BH156,"")</f>
        <v/>
      </c>
      <c r="BX156" s="90" t="str">
        <f>IF(BG156=SecDLookups!$T$4,BH156,"")</f>
        <v/>
      </c>
      <c r="BY156" s="90" t="str">
        <f>IF(BI156=SecDLookups!$U$2,TRIM(LEFT(BJ156, SEARCH("-",BJ156,1)-1)),"")</f>
        <v/>
      </c>
      <c r="BZ156" s="90" t="str">
        <f>IF(BI156=SecDLookups!$U$2,TRIM(RIGHT(BJ156, LEN(BJ156) - SEARCH("-",BJ156,1))),"")</f>
        <v/>
      </c>
      <c r="CA156" s="90" t="str">
        <f>IF(BI156=SecDLookups!$U$3,BJ156,"")</f>
        <v/>
      </c>
      <c r="CB156" s="90" t="str">
        <f>IF(BI156=SecDLookups!$U$4,BJ156,"")</f>
        <v/>
      </c>
      <c r="CC156" s="90" t="str">
        <f>IF(BK156=SecDLookups!$V$2,TRIM(LEFT(BL156, SEARCH("-",BL156,1)-1)),"")</f>
        <v/>
      </c>
      <c r="CD156" s="90" t="str">
        <f>IF(BK156=SecDLookups!$V$2,TRIM(RIGHT(BL156, LEN(BL156) - SEARCH("-",BL156,1))),"")</f>
        <v/>
      </c>
      <c r="CE156" s="90" t="str">
        <f>IF(BK156=SecDLookups!$V$3,BL156,"")</f>
        <v/>
      </c>
      <c r="CF156" s="90" t="str">
        <f>IF(BK156=SecDLookups!$V$4,BL156,"")</f>
        <v/>
      </c>
    </row>
    <row r="157" spans="28:84" x14ac:dyDescent="0.25">
      <c r="AB157" s="89"/>
      <c r="AC157" s="111">
        <f>'Securities Details'!C60</f>
        <v>0</v>
      </c>
      <c r="AD157" s="111">
        <f>'Securities Details'!D60</f>
        <v>0</v>
      </c>
      <c r="AE157" s="111">
        <f>'Securities Details'!E60</f>
        <v>0</v>
      </c>
      <c r="AF157" s="111">
        <f>'Securities Details'!F60</f>
        <v>0</v>
      </c>
      <c r="AG157" s="111">
        <f>'Securities Details'!G60</f>
        <v>0</v>
      </c>
      <c r="AH157" s="106" t="e">
        <f>VLOOKUP(AG157,SecDLookups!$D$2:$E$11,2,FALSE)</f>
        <v>#N/A</v>
      </c>
      <c r="AI157" s="106">
        <f>'Securities Details'!I60</f>
        <v>0</v>
      </c>
      <c r="AJ157" s="106">
        <f>'Securities Details'!J60</f>
        <v>0</v>
      </c>
      <c r="AK157" s="111">
        <f>'Securities Details'!K60</f>
        <v>0</v>
      </c>
      <c r="AL157" s="111">
        <f>'Securities Details'!L60</f>
        <v>0</v>
      </c>
      <c r="AM157" s="113">
        <f>'Securities Details'!M60</f>
        <v>0</v>
      </c>
      <c r="AN157" s="90">
        <f>'Securities Details'!N60</f>
        <v>0</v>
      </c>
      <c r="AO157" s="90">
        <f>'Securities Details'!O60</f>
        <v>0</v>
      </c>
      <c r="AP157" s="90">
        <f>'Securities Details'!P60</f>
        <v>0</v>
      </c>
      <c r="AQ157" s="90">
        <f>'Securities Details'!Q60</f>
        <v>0</v>
      </c>
      <c r="AR157" s="90">
        <f>'Securities Details'!R60</f>
        <v>0</v>
      </c>
      <c r="AS157" s="97">
        <f>'Securities Details'!S60</f>
        <v>0</v>
      </c>
      <c r="AT157" s="90">
        <f>'Securities Details'!T60</f>
        <v>0</v>
      </c>
      <c r="AU157" s="90">
        <f>'Securities Details'!U60</f>
        <v>0</v>
      </c>
      <c r="AV157" s="90" t="str">
        <f>IF(AU157="Yes",'Securities Details'!V60,"")</f>
        <v/>
      </c>
      <c r="AW157" s="90">
        <f>'Securities Details'!W60</f>
        <v>0</v>
      </c>
      <c r="AX157" s="90">
        <f>'Securities Details'!X60</f>
        <v>0</v>
      </c>
      <c r="AY157" s="97" t="str">
        <f>IF(AU157="Yes",'Securities Details'!Y60,"")</f>
        <v/>
      </c>
      <c r="AZ157" s="90" t="str">
        <f>IF(AU157="Yes",'Securities Details'!Z60,"")</f>
        <v/>
      </c>
      <c r="BA157" s="90">
        <f>'Securities Details'!AB60</f>
        <v>0</v>
      </c>
      <c r="BB157" s="90" t="str">
        <f>IF(AU157="Yes",'Securities Details'!AA60,"")</f>
        <v/>
      </c>
      <c r="BC157" s="90">
        <f>'Securities Details'!AC60</f>
        <v>0</v>
      </c>
      <c r="BD157" s="90">
        <f>'Securities Details'!AD60</f>
        <v>0</v>
      </c>
      <c r="BE157" s="90">
        <f>'Securities Details'!AE60</f>
        <v>0</v>
      </c>
      <c r="BF157" s="90">
        <f>'Securities Details'!AF60</f>
        <v>0</v>
      </c>
      <c r="BG157" s="90">
        <f>'Securities Details'!AG60</f>
        <v>0</v>
      </c>
      <c r="BH157" s="90">
        <f>'Securities Details'!AH60</f>
        <v>0</v>
      </c>
      <c r="BI157" s="90">
        <f>'Securities Details'!AI60</f>
        <v>0</v>
      </c>
      <c r="BJ157" s="90">
        <f>'Securities Details'!AJ60</f>
        <v>0</v>
      </c>
      <c r="BK157" s="90">
        <f>'Securities Details'!AK60</f>
        <v>0</v>
      </c>
      <c r="BL157" s="90">
        <f>'Securities Details'!AL60</f>
        <v>0</v>
      </c>
      <c r="BM157" s="90">
        <f>'Securities Details'!AM60</f>
        <v>0</v>
      </c>
      <c r="BN157" s="90" t="str">
        <f>IF('Securities Details'!AN60="","",IF('Securities Details'!$E$11="Yes",'Securities Details'!AN60,""))</f>
        <v/>
      </c>
      <c r="BO157" s="90" t="str">
        <f>IF('Securities Details'!AO60="","",IF('Securities Details'!$E$11="Yes",'Securities Details'!AO60,""))</f>
        <v/>
      </c>
      <c r="BP157" s="90" t="str">
        <f>IF('Securities Details'!$E$11="Yes",'Securities Details'!AP60,"")</f>
        <v/>
      </c>
      <c r="BQ157" s="90" t="str">
        <f>IF(BE157=SecDLookups!$S$2,TRIM(LEFT(BF157, SEARCH("-",BF157,1)-1)),"")</f>
        <v/>
      </c>
      <c r="BR157" s="90" t="str">
        <f>IF(BE157=SecDLookups!$S$2,TRIM(RIGHT(BF157, LEN(BF157) - SEARCH("-",BF157,1))),"")</f>
        <v/>
      </c>
      <c r="BS157" s="90" t="str">
        <f>IF(BE157=SecDLookups!$S$3,BF157,"")</f>
        <v/>
      </c>
      <c r="BT157" s="90" t="str">
        <f>IF(BE157=SecDLookups!$S$4,BF157,"")</f>
        <v/>
      </c>
      <c r="BU157" s="90" t="str">
        <f>IF(BG157=SecDLookups!$T$2,TRIM(LEFT(BH157, SEARCH("-",BH157,1)-1)),"")</f>
        <v/>
      </c>
      <c r="BV157" s="90" t="str">
        <f>IF(BG157=SecDLookups!$T$2,TRIM(RIGHT(BH157,LEN(BH157) - SEARCH("-",BH157,1))),"")</f>
        <v/>
      </c>
      <c r="BW157" s="90" t="str">
        <f>IF(BG157=SecDLookups!$T$3,BH157,"")</f>
        <v/>
      </c>
      <c r="BX157" s="90" t="str">
        <f>IF(BG157=SecDLookups!$T$4,BH157,"")</f>
        <v/>
      </c>
      <c r="BY157" s="90" t="str">
        <f>IF(BI157=SecDLookups!$U$2,TRIM(LEFT(BJ157, SEARCH("-",BJ157,1)-1)),"")</f>
        <v/>
      </c>
      <c r="BZ157" s="90" t="str">
        <f>IF(BI157=SecDLookups!$U$2,TRIM(RIGHT(BJ157, LEN(BJ157) - SEARCH("-",BJ157,1))),"")</f>
        <v/>
      </c>
      <c r="CA157" s="90" t="str">
        <f>IF(BI157=SecDLookups!$U$3,BJ157,"")</f>
        <v/>
      </c>
      <c r="CB157" s="90" t="str">
        <f>IF(BI157=SecDLookups!$U$4,BJ157,"")</f>
        <v/>
      </c>
      <c r="CC157" s="90" t="str">
        <f>IF(BK157=SecDLookups!$V$2,TRIM(LEFT(BL157, SEARCH("-",BL157,1)-1)),"")</f>
        <v/>
      </c>
      <c r="CD157" s="90" t="str">
        <f>IF(BK157=SecDLookups!$V$2,TRIM(RIGHT(BL157, LEN(BL157) - SEARCH("-",BL157,1))),"")</f>
        <v/>
      </c>
      <c r="CE157" s="90" t="str">
        <f>IF(BK157=SecDLookups!$V$3,BL157,"")</f>
        <v/>
      </c>
      <c r="CF157" s="90" t="str">
        <f>IF(BK157=SecDLookups!$V$4,BL157,"")</f>
        <v/>
      </c>
    </row>
    <row r="158" spans="28:84" x14ac:dyDescent="0.25">
      <c r="AB158" s="89"/>
      <c r="AC158" s="111">
        <f>'Securities Details'!C61</f>
        <v>0</v>
      </c>
      <c r="AD158" s="111">
        <f>'Securities Details'!D61</f>
        <v>0</v>
      </c>
      <c r="AE158" s="111">
        <f>'Securities Details'!E61</f>
        <v>0</v>
      </c>
      <c r="AF158" s="111">
        <f>'Securities Details'!F61</f>
        <v>0</v>
      </c>
      <c r="AG158" s="111">
        <f>'Securities Details'!G61</f>
        <v>0</v>
      </c>
      <c r="AH158" s="106" t="e">
        <f>VLOOKUP(AG158,SecDLookups!$D$2:$E$11,2,FALSE)</f>
        <v>#N/A</v>
      </c>
      <c r="AI158" s="106">
        <f>'Securities Details'!I61</f>
        <v>0</v>
      </c>
      <c r="AJ158" s="106">
        <f>'Securities Details'!J61</f>
        <v>0</v>
      </c>
      <c r="AK158" s="111">
        <f>'Securities Details'!K61</f>
        <v>0</v>
      </c>
      <c r="AL158" s="111">
        <f>'Securities Details'!L61</f>
        <v>0</v>
      </c>
      <c r="AM158" s="113">
        <f>'Securities Details'!M61</f>
        <v>0</v>
      </c>
      <c r="AN158" s="90">
        <f>'Securities Details'!N61</f>
        <v>0</v>
      </c>
      <c r="AO158" s="90">
        <f>'Securities Details'!O61</f>
        <v>0</v>
      </c>
      <c r="AP158" s="90">
        <f>'Securities Details'!P61</f>
        <v>0</v>
      </c>
      <c r="AQ158" s="90">
        <f>'Securities Details'!Q61</f>
        <v>0</v>
      </c>
      <c r="AR158" s="90">
        <f>'Securities Details'!R61</f>
        <v>0</v>
      </c>
      <c r="AS158" s="97">
        <f>'Securities Details'!S61</f>
        <v>0</v>
      </c>
      <c r="AT158" s="90">
        <f>'Securities Details'!T61</f>
        <v>0</v>
      </c>
      <c r="AU158" s="90">
        <f>'Securities Details'!U61</f>
        <v>0</v>
      </c>
      <c r="AV158" s="90" t="str">
        <f>IF(AU158="Yes",'Securities Details'!V61,"")</f>
        <v/>
      </c>
      <c r="AW158" s="90">
        <f>'Securities Details'!W61</f>
        <v>0</v>
      </c>
      <c r="AX158" s="90">
        <f>'Securities Details'!X61</f>
        <v>0</v>
      </c>
      <c r="AY158" s="97" t="str">
        <f>IF(AU158="Yes",'Securities Details'!Y61,"")</f>
        <v/>
      </c>
      <c r="AZ158" s="90" t="str">
        <f>IF(AU158="Yes",'Securities Details'!Z61,"")</f>
        <v/>
      </c>
      <c r="BA158" s="90">
        <f>'Securities Details'!AB61</f>
        <v>0</v>
      </c>
      <c r="BB158" s="90" t="str">
        <f>IF(AU158="Yes",'Securities Details'!AA61,"")</f>
        <v/>
      </c>
      <c r="BC158" s="90">
        <f>'Securities Details'!AC61</f>
        <v>0</v>
      </c>
      <c r="BD158" s="90">
        <f>'Securities Details'!AD61</f>
        <v>0</v>
      </c>
      <c r="BE158" s="90">
        <f>'Securities Details'!AE61</f>
        <v>0</v>
      </c>
      <c r="BF158" s="90">
        <f>'Securities Details'!AF61</f>
        <v>0</v>
      </c>
      <c r="BG158" s="90">
        <f>'Securities Details'!AG61</f>
        <v>0</v>
      </c>
      <c r="BH158" s="90">
        <f>'Securities Details'!AH61</f>
        <v>0</v>
      </c>
      <c r="BI158" s="90">
        <f>'Securities Details'!AI61</f>
        <v>0</v>
      </c>
      <c r="BJ158" s="90">
        <f>'Securities Details'!AJ61</f>
        <v>0</v>
      </c>
      <c r="BK158" s="90">
        <f>'Securities Details'!AK61</f>
        <v>0</v>
      </c>
      <c r="BL158" s="90">
        <f>'Securities Details'!AL61</f>
        <v>0</v>
      </c>
      <c r="BM158" s="90">
        <f>'Securities Details'!AM61</f>
        <v>0</v>
      </c>
      <c r="BN158" s="90" t="str">
        <f>IF('Securities Details'!AN61="","",IF('Securities Details'!$E$11="Yes",'Securities Details'!AN61,""))</f>
        <v/>
      </c>
      <c r="BO158" s="90" t="str">
        <f>IF('Securities Details'!AO61="","",IF('Securities Details'!$E$11="Yes",'Securities Details'!AO61,""))</f>
        <v/>
      </c>
      <c r="BP158" s="90" t="str">
        <f>IF('Securities Details'!$E$11="Yes",'Securities Details'!AP61,"")</f>
        <v/>
      </c>
      <c r="BQ158" s="90" t="str">
        <f>IF(BE158=SecDLookups!$S$2,TRIM(LEFT(BF158, SEARCH("-",BF158,1)-1)),"")</f>
        <v/>
      </c>
      <c r="BR158" s="90" t="str">
        <f>IF(BE158=SecDLookups!$S$2,TRIM(RIGHT(BF158, LEN(BF158) - SEARCH("-",BF158,1))),"")</f>
        <v/>
      </c>
      <c r="BS158" s="90" t="str">
        <f>IF(BE158=SecDLookups!$S$3,BF158,"")</f>
        <v/>
      </c>
      <c r="BT158" s="90" t="str">
        <f>IF(BE158=SecDLookups!$S$4,BF158,"")</f>
        <v/>
      </c>
      <c r="BU158" s="90" t="str">
        <f>IF(BG158=SecDLookups!$T$2,TRIM(LEFT(BH158, SEARCH("-",BH158,1)-1)),"")</f>
        <v/>
      </c>
      <c r="BV158" s="90" t="str">
        <f>IF(BG158=SecDLookups!$T$2,TRIM(RIGHT(BH158,LEN(BH158) - SEARCH("-",BH158,1))),"")</f>
        <v/>
      </c>
      <c r="BW158" s="90" t="str">
        <f>IF(BG158=SecDLookups!$T$3,BH158,"")</f>
        <v/>
      </c>
      <c r="BX158" s="90" t="str">
        <f>IF(BG158=SecDLookups!$T$4,BH158,"")</f>
        <v/>
      </c>
      <c r="BY158" s="90" t="str">
        <f>IF(BI158=SecDLookups!$U$2,TRIM(LEFT(BJ158, SEARCH("-",BJ158,1)-1)),"")</f>
        <v/>
      </c>
      <c r="BZ158" s="90" t="str">
        <f>IF(BI158=SecDLookups!$U$2,TRIM(RIGHT(BJ158, LEN(BJ158) - SEARCH("-",BJ158,1))),"")</f>
        <v/>
      </c>
      <c r="CA158" s="90" t="str">
        <f>IF(BI158=SecDLookups!$U$3,BJ158,"")</f>
        <v/>
      </c>
      <c r="CB158" s="90" t="str">
        <f>IF(BI158=SecDLookups!$U$4,BJ158,"")</f>
        <v/>
      </c>
      <c r="CC158" s="90" t="str">
        <f>IF(BK158=SecDLookups!$V$2,TRIM(LEFT(BL158, SEARCH("-",BL158,1)-1)),"")</f>
        <v/>
      </c>
      <c r="CD158" s="90" t="str">
        <f>IF(BK158=SecDLookups!$V$2,TRIM(RIGHT(BL158, LEN(BL158) - SEARCH("-",BL158,1))),"")</f>
        <v/>
      </c>
      <c r="CE158" s="90" t="str">
        <f>IF(BK158=SecDLookups!$V$3,BL158,"")</f>
        <v/>
      </c>
      <c r="CF158" s="90" t="str">
        <f>IF(BK158=SecDLookups!$V$4,BL158,"")</f>
        <v/>
      </c>
    </row>
    <row r="159" spans="28:84" x14ac:dyDescent="0.25">
      <c r="AB159" s="89"/>
      <c r="AC159" s="111">
        <f>'Securities Details'!C62</f>
        <v>0</v>
      </c>
      <c r="AD159" s="111">
        <f>'Securities Details'!D62</f>
        <v>0</v>
      </c>
      <c r="AE159" s="111">
        <f>'Securities Details'!E62</f>
        <v>0</v>
      </c>
      <c r="AF159" s="111">
        <f>'Securities Details'!F62</f>
        <v>0</v>
      </c>
      <c r="AG159" s="111">
        <f>'Securities Details'!G62</f>
        <v>0</v>
      </c>
      <c r="AH159" s="106" t="e">
        <f>VLOOKUP(AG159,SecDLookups!$D$2:$E$11,2,FALSE)</f>
        <v>#N/A</v>
      </c>
      <c r="AI159" s="106">
        <f>'Securities Details'!I62</f>
        <v>0</v>
      </c>
      <c r="AJ159" s="106">
        <f>'Securities Details'!J62</f>
        <v>0</v>
      </c>
      <c r="AK159" s="111">
        <f>'Securities Details'!K62</f>
        <v>0</v>
      </c>
      <c r="AL159" s="111">
        <f>'Securities Details'!L62</f>
        <v>0</v>
      </c>
      <c r="AM159" s="113">
        <f>'Securities Details'!M62</f>
        <v>0</v>
      </c>
      <c r="AN159" s="90">
        <f>'Securities Details'!N62</f>
        <v>0</v>
      </c>
      <c r="AO159" s="90">
        <f>'Securities Details'!O62</f>
        <v>0</v>
      </c>
      <c r="AP159" s="90">
        <f>'Securities Details'!P62</f>
        <v>0</v>
      </c>
      <c r="AQ159" s="90">
        <f>'Securities Details'!Q62</f>
        <v>0</v>
      </c>
      <c r="AR159" s="90">
        <f>'Securities Details'!R62</f>
        <v>0</v>
      </c>
      <c r="AS159" s="97">
        <f>'Securities Details'!S62</f>
        <v>0</v>
      </c>
      <c r="AT159" s="90">
        <f>'Securities Details'!T62</f>
        <v>0</v>
      </c>
      <c r="AU159" s="90">
        <f>'Securities Details'!U62</f>
        <v>0</v>
      </c>
      <c r="AV159" s="90" t="str">
        <f>IF(AU159="Yes",'Securities Details'!V62,"")</f>
        <v/>
      </c>
      <c r="AW159" s="90">
        <f>'Securities Details'!W62</f>
        <v>0</v>
      </c>
      <c r="AX159" s="90">
        <f>'Securities Details'!X62</f>
        <v>0</v>
      </c>
      <c r="AY159" s="97" t="str">
        <f>IF(AU159="Yes",'Securities Details'!Y62,"")</f>
        <v/>
      </c>
      <c r="AZ159" s="90" t="str">
        <f>IF(AU159="Yes",'Securities Details'!Z62,"")</f>
        <v/>
      </c>
      <c r="BA159" s="90">
        <f>'Securities Details'!AB62</f>
        <v>0</v>
      </c>
      <c r="BB159" s="90" t="str">
        <f>IF(AU159="Yes",'Securities Details'!AA62,"")</f>
        <v/>
      </c>
      <c r="BC159" s="90">
        <f>'Securities Details'!AC62</f>
        <v>0</v>
      </c>
      <c r="BD159" s="90">
        <f>'Securities Details'!AD62</f>
        <v>0</v>
      </c>
      <c r="BE159" s="90">
        <f>'Securities Details'!AE62</f>
        <v>0</v>
      </c>
      <c r="BF159" s="90">
        <f>'Securities Details'!AF62</f>
        <v>0</v>
      </c>
      <c r="BG159" s="90">
        <f>'Securities Details'!AG62</f>
        <v>0</v>
      </c>
      <c r="BH159" s="90">
        <f>'Securities Details'!AH62</f>
        <v>0</v>
      </c>
      <c r="BI159" s="90">
        <f>'Securities Details'!AI62</f>
        <v>0</v>
      </c>
      <c r="BJ159" s="90">
        <f>'Securities Details'!AJ62</f>
        <v>0</v>
      </c>
      <c r="BK159" s="90">
        <f>'Securities Details'!AK62</f>
        <v>0</v>
      </c>
      <c r="BL159" s="90">
        <f>'Securities Details'!AL62</f>
        <v>0</v>
      </c>
      <c r="BM159" s="90">
        <f>'Securities Details'!AM62</f>
        <v>0</v>
      </c>
      <c r="BN159" s="90" t="str">
        <f>IF('Securities Details'!AN62="","",IF('Securities Details'!$E$11="Yes",'Securities Details'!AN62,""))</f>
        <v/>
      </c>
      <c r="BO159" s="90" t="str">
        <f>IF('Securities Details'!AO62="","",IF('Securities Details'!$E$11="Yes",'Securities Details'!AO62,""))</f>
        <v/>
      </c>
      <c r="BP159" s="90" t="str">
        <f>IF('Securities Details'!$E$11="Yes",'Securities Details'!AP62,"")</f>
        <v/>
      </c>
      <c r="BQ159" s="90" t="str">
        <f>IF(BE159=SecDLookups!$S$2,TRIM(LEFT(BF159, SEARCH("-",BF159,1)-1)),"")</f>
        <v/>
      </c>
      <c r="BR159" s="90" t="str">
        <f>IF(BE159=SecDLookups!$S$2,TRIM(RIGHT(BF159, LEN(BF159) - SEARCH("-",BF159,1))),"")</f>
        <v/>
      </c>
      <c r="BS159" s="90" t="str">
        <f>IF(BE159=SecDLookups!$S$3,BF159,"")</f>
        <v/>
      </c>
      <c r="BT159" s="90" t="str">
        <f>IF(BE159=SecDLookups!$S$4,BF159,"")</f>
        <v/>
      </c>
      <c r="BU159" s="90" t="str">
        <f>IF(BG159=SecDLookups!$T$2,TRIM(LEFT(BH159, SEARCH("-",BH159,1)-1)),"")</f>
        <v/>
      </c>
      <c r="BV159" s="90" t="str">
        <f>IF(BG159=SecDLookups!$T$2,TRIM(RIGHT(BH159,LEN(BH159) - SEARCH("-",BH159,1))),"")</f>
        <v/>
      </c>
      <c r="BW159" s="90" t="str">
        <f>IF(BG159=SecDLookups!$T$3,BH159,"")</f>
        <v/>
      </c>
      <c r="BX159" s="90" t="str">
        <f>IF(BG159=SecDLookups!$T$4,BH159,"")</f>
        <v/>
      </c>
      <c r="BY159" s="90" t="str">
        <f>IF(BI159=SecDLookups!$U$2,TRIM(LEFT(BJ159, SEARCH("-",BJ159,1)-1)),"")</f>
        <v/>
      </c>
      <c r="BZ159" s="90" t="str">
        <f>IF(BI159=SecDLookups!$U$2,TRIM(RIGHT(BJ159, LEN(BJ159) - SEARCH("-",BJ159,1))),"")</f>
        <v/>
      </c>
      <c r="CA159" s="90" t="str">
        <f>IF(BI159=SecDLookups!$U$3,BJ159,"")</f>
        <v/>
      </c>
      <c r="CB159" s="90" t="str">
        <f>IF(BI159=SecDLookups!$U$4,BJ159,"")</f>
        <v/>
      </c>
      <c r="CC159" s="90" t="str">
        <f>IF(BK159=SecDLookups!$V$2,TRIM(LEFT(BL159, SEARCH("-",BL159,1)-1)),"")</f>
        <v/>
      </c>
      <c r="CD159" s="90" t="str">
        <f>IF(BK159=SecDLookups!$V$2,TRIM(RIGHT(BL159, LEN(BL159) - SEARCH("-",BL159,1))),"")</f>
        <v/>
      </c>
      <c r="CE159" s="90" t="str">
        <f>IF(BK159=SecDLookups!$V$3,BL159,"")</f>
        <v/>
      </c>
      <c r="CF159" s="90" t="str">
        <f>IF(BK159=SecDLookups!$V$4,BL159,"")</f>
        <v/>
      </c>
    </row>
    <row r="160" spans="28:84" x14ac:dyDescent="0.25">
      <c r="AB160" s="89"/>
      <c r="AC160" s="111">
        <f>'Securities Details'!C63</f>
        <v>0</v>
      </c>
      <c r="AD160" s="111">
        <f>'Securities Details'!D63</f>
        <v>0</v>
      </c>
      <c r="AE160" s="111">
        <f>'Securities Details'!E63</f>
        <v>0</v>
      </c>
      <c r="AF160" s="111">
        <f>'Securities Details'!F63</f>
        <v>0</v>
      </c>
      <c r="AG160" s="111">
        <f>'Securities Details'!G63</f>
        <v>0</v>
      </c>
      <c r="AH160" s="106" t="e">
        <f>VLOOKUP(AG160,SecDLookups!$D$2:$E$11,2,FALSE)</f>
        <v>#N/A</v>
      </c>
      <c r="AI160" s="106">
        <f>'Securities Details'!I63</f>
        <v>0</v>
      </c>
      <c r="AJ160" s="106">
        <f>'Securities Details'!J63</f>
        <v>0</v>
      </c>
      <c r="AK160" s="111">
        <f>'Securities Details'!K63</f>
        <v>0</v>
      </c>
      <c r="AL160" s="111">
        <f>'Securities Details'!L63</f>
        <v>0</v>
      </c>
      <c r="AM160" s="113">
        <f>'Securities Details'!M63</f>
        <v>0</v>
      </c>
      <c r="AN160" s="90">
        <f>'Securities Details'!N63</f>
        <v>0</v>
      </c>
      <c r="AO160" s="90">
        <f>'Securities Details'!O63</f>
        <v>0</v>
      </c>
      <c r="AP160" s="90">
        <f>'Securities Details'!P63</f>
        <v>0</v>
      </c>
      <c r="AQ160" s="90">
        <f>'Securities Details'!Q63</f>
        <v>0</v>
      </c>
      <c r="AR160" s="90">
        <f>'Securities Details'!R63</f>
        <v>0</v>
      </c>
      <c r="AS160" s="97">
        <f>'Securities Details'!S63</f>
        <v>0</v>
      </c>
      <c r="AT160" s="90">
        <f>'Securities Details'!T63</f>
        <v>0</v>
      </c>
      <c r="AU160" s="90">
        <f>'Securities Details'!U63</f>
        <v>0</v>
      </c>
      <c r="AV160" s="90" t="str">
        <f>IF(AU160="Yes",'Securities Details'!V63,"")</f>
        <v/>
      </c>
      <c r="AW160" s="90">
        <f>'Securities Details'!W63</f>
        <v>0</v>
      </c>
      <c r="AX160" s="90">
        <f>'Securities Details'!X63</f>
        <v>0</v>
      </c>
      <c r="AY160" s="97" t="str">
        <f>IF(AU160="Yes",'Securities Details'!Y63,"")</f>
        <v/>
      </c>
      <c r="AZ160" s="90" t="str">
        <f>IF(AU160="Yes",'Securities Details'!Z63,"")</f>
        <v/>
      </c>
      <c r="BA160" s="90">
        <f>'Securities Details'!AB63</f>
        <v>0</v>
      </c>
      <c r="BB160" s="90" t="str">
        <f>IF(AU160="Yes",'Securities Details'!AA63,"")</f>
        <v/>
      </c>
      <c r="BC160" s="90">
        <f>'Securities Details'!AC63</f>
        <v>0</v>
      </c>
      <c r="BD160" s="90">
        <f>'Securities Details'!AD63</f>
        <v>0</v>
      </c>
      <c r="BE160" s="90">
        <f>'Securities Details'!AE63</f>
        <v>0</v>
      </c>
      <c r="BF160" s="90">
        <f>'Securities Details'!AF63</f>
        <v>0</v>
      </c>
      <c r="BG160" s="90">
        <f>'Securities Details'!AG63</f>
        <v>0</v>
      </c>
      <c r="BH160" s="90">
        <f>'Securities Details'!AH63</f>
        <v>0</v>
      </c>
      <c r="BI160" s="90">
        <f>'Securities Details'!AI63</f>
        <v>0</v>
      </c>
      <c r="BJ160" s="90">
        <f>'Securities Details'!AJ63</f>
        <v>0</v>
      </c>
      <c r="BK160" s="90">
        <f>'Securities Details'!AK63</f>
        <v>0</v>
      </c>
      <c r="BL160" s="90">
        <f>'Securities Details'!AL63</f>
        <v>0</v>
      </c>
      <c r="BM160" s="90">
        <f>'Securities Details'!AM63</f>
        <v>0</v>
      </c>
      <c r="BN160" s="90" t="str">
        <f>IF('Securities Details'!AN63="","",IF('Securities Details'!$E$11="Yes",'Securities Details'!AN63,""))</f>
        <v/>
      </c>
      <c r="BO160" s="90" t="str">
        <f>IF('Securities Details'!AO63="","",IF('Securities Details'!$E$11="Yes",'Securities Details'!AO63,""))</f>
        <v/>
      </c>
      <c r="BP160" s="90" t="str">
        <f>IF('Securities Details'!$E$11="Yes",'Securities Details'!AP63,"")</f>
        <v/>
      </c>
      <c r="BQ160" s="90" t="str">
        <f>IF(BE160=SecDLookups!$S$2,TRIM(LEFT(BF160, SEARCH("-",BF160,1)-1)),"")</f>
        <v/>
      </c>
      <c r="BR160" s="90" t="str">
        <f>IF(BE160=SecDLookups!$S$2,TRIM(RIGHT(BF160, LEN(BF160) - SEARCH("-",BF160,1))),"")</f>
        <v/>
      </c>
      <c r="BS160" s="90" t="str">
        <f>IF(BE160=SecDLookups!$S$3,BF160,"")</f>
        <v/>
      </c>
      <c r="BT160" s="90" t="str">
        <f>IF(BE160=SecDLookups!$S$4,BF160,"")</f>
        <v/>
      </c>
      <c r="BU160" s="90" t="str">
        <f>IF(BG160=SecDLookups!$T$2,TRIM(LEFT(BH160, SEARCH("-",BH160,1)-1)),"")</f>
        <v/>
      </c>
      <c r="BV160" s="90" t="str">
        <f>IF(BG160=SecDLookups!$T$2,TRIM(RIGHT(BH160,LEN(BH160) - SEARCH("-",BH160,1))),"")</f>
        <v/>
      </c>
      <c r="BW160" s="90" t="str">
        <f>IF(BG160=SecDLookups!$T$3,BH160,"")</f>
        <v/>
      </c>
      <c r="BX160" s="90" t="str">
        <f>IF(BG160=SecDLookups!$T$4,BH160,"")</f>
        <v/>
      </c>
      <c r="BY160" s="90" t="str">
        <f>IF(BI160=SecDLookups!$U$2,TRIM(LEFT(BJ160, SEARCH("-",BJ160,1)-1)),"")</f>
        <v/>
      </c>
      <c r="BZ160" s="90" t="str">
        <f>IF(BI160=SecDLookups!$U$2,TRIM(RIGHT(BJ160, LEN(BJ160) - SEARCH("-",BJ160,1))),"")</f>
        <v/>
      </c>
      <c r="CA160" s="90" t="str">
        <f>IF(BI160=SecDLookups!$U$3,BJ160,"")</f>
        <v/>
      </c>
      <c r="CB160" s="90" t="str">
        <f>IF(BI160=SecDLookups!$U$4,BJ160,"")</f>
        <v/>
      </c>
      <c r="CC160" s="90" t="str">
        <f>IF(BK160=SecDLookups!$V$2,TRIM(LEFT(BL160, SEARCH("-",BL160,1)-1)),"")</f>
        <v/>
      </c>
      <c r="CD160" s="90" t="str">
        <f>IF(BK160=SecDLookups!$V$2,TRIM(RIGHT(BL160, LEN(BL160) - SEARCH("-",BL160,1))),"")</f>
        <v/>
      </c>
      <c r="CE160" s="90" t="str">
        <f>IF(BK160=SecDLookups!$V$3,BL160,"")</f>
        <v/>
      </c>
      <c r="CF160" s="90" t="str">
        <f>IF(BK160=SecDLookups!$V$4,BL160,"")</f>
        <v/>
      </c>
    </row>
    <row r="161" spans="28:84" x14ac:dyDescent="0.25">
      <c r="AB161" s="89"/>
      <c r="AC161" s="111">
        <f>'Securities Details'!C64</f>
        <v>0</v>
      </c>
      <c r="AD161" s="111">
        <f>'Securities Details'!D64</f>
        <v>0</v>
      </c>
      <c r="AE161" s="111">
        <f>'Securities Details'!E64</f>
        <v>0</v>
      </c>
      <c r="AF161" s="111">
        <f>'Securities Details'!F64</f>
        <v>0</v>
      </c>
      <c r="AG161" s="111">
        <f>'Securities Details'!G64</f>
        <v>0</v>
      </c>
      <c r="AH161" s="106" t="e">
        <f>VLOOKUP(AG161,SecDLookups!$D$2:$E$11,2,FALSE)</f>
        <v>#N/A</v>
      </c>
      <c r="AI161" s="106">
        <f>'Securities Details'!I64</f>
        <v>0</v>
      </c>
      <c r="AJ161" s="106">
        <f>'Securities Details'!J64</f>
        <v>0</v>
      </c>
      <c r="AK161" s="111">
        <f>'Securities Details'!K64</f>
        <v>0</v>
      </c>
      <c r="AL161" s="111">
        <f>'Securities Details'!L64</f>
        <v>0</v>
      </c>
      <c r="AM161" s="113">
        <f>'Securities Details'!M64</f>
        <v>0</v>
      </c>
      <c r="AN161" s="90">
        <f>'Securities Details'!N64</f>
        <v>0</v>
      </c>
      <c r="AO161" s="90">
        <f>'Securities Details'!O64</f>
        <v>0</v>
      </c>
      <c r="AP161" s="90">
        <f>'Securities Details'!P64</f>
        <v>0</v>
      </c>
      <c r="AQ161" s="90">
        <f>'Securities Details'!Q64</f>
        <v>0</v>
      </c>
      <c r="AR161" s="90">
        <f>'Securities Details'!R64</f>
        <v>0</v>
      </c>
      <c r="AS161" s="97">
        <f>'Securities Details'!S64</f>
        <v>0</v>
      </c>
      <c r="AT161" s="90">
        <f>'Securities Details'!T64</f>
        <v>0</v>
      </c>
      <c r="AU161" s="90">
        <f>'Securities Details'!U64</f>
        <v>0</v>
      </c>
      <c r="AV161" s="90" t="str">
        <f>IF(AU161="Yes",'Securities Details'!V64,"")</f>
        <v/>
      </c>
      <c r="AW161" s="90">
        <f>'Securities Details'!W64</f>
        <v>0</v>
      </c>
      <c r="AX161" s="90">
        <f>'Securities Details'!X64</f>
        <v>0</v>
      </c>
      <c r="AY161" s="97" t="str">
        <f>IF(AU161="Yes",'Securities Details'!Y64,"")</f>
        <v/>
      </c>
      <c r="AZ161" s="90" t="str">
        <f>IF(AU161="Yes",'Securities Details'!Z64,"")</f>
        <v/>
      </c>
      <c r="BA161" s="90">
        <f>'Securities Details'!AB64</f>
        <v>0</v>
      </c>
      <c r="BB161" s="90" t="str">
        <f>IF(AU161="Yes",'Securities Details'!AA64,"")</f>
        <v/>
      </c>
      <c r="BC161" s="90">
        <f>'Securities Details'!AC64</f>
        <v>0</v>
      </c>
      <c r="BD161" s="90">
        <f>'Securities Details'!AD64</f>
        <v>0</v>
      </c>
      <c r="BE161" s="90">
        <f>'Securities Details'!AE64</f>
        <v>0</v>
      </c>
      <c r="BF161" s="90">
        <f>'Securities Details'!AF64</f>
        <v>0</v>
      </c>
      <c r="BG161" s="90">
        <f>'Securities Details'!AG64</f>
        <v>0</v>
      </c>
      <c r="BH161" s="90">
        <f>'Securities Details'!AH64</f>
        <v>0</v>
      </c>
      <c r="BI161" s="90">
        <f>'Securities Details'!AI64</f>
        <v>0</v>
      </c>
      <c r="BJ161" s="90">
        <f>'Securities Details'!AJ64</f>
        <v>0</v>
      </c>
      <c r="BK161" s="90">
        <f>'Securities Details'!AK64</f>
        <v>0</v>
      </c>
      <c r="BL161" s="90">
        <f>'Securities Details'!AL64</f>
        <v>0</v>
      </c>
      <c r="BM161" s="90">
        <f>'Securities Details'!AM64</f>
        <v>0</v>
      </c>
      <c r="BN161" s="90" t="str">
        <f>IF('Securities Details'!AN64="","",IF('Securities Details'!$E$11="Yes",'Securities Details'!AN64,""))</f>
        <v/>
      </c>
      <c r="BO161" s="90" t="str">
        <f>IF('Securities Details'!AO64="","",IF('Securities Details'!$E$11="Yes",'Securities Details'!AO64,""))</f>
        <v/>
      </c>
      <c r="BP161" s="90" t="str">
        <f>IF('Securities Details'!$E$11="Yes",'Securities Details'!AP64,"")</f>
        <v/>
      </c>
      <c r="BQ161" s="90" t="str">
        <f>IF(BE161=SecDLookups!$S$2,TRIM(LEFT(BF161, SEARCH("-",BF161,1)-1)),"")</f>
        <v/>
      </c>
      <c r="BR161" s="90" t="str">
        <f>IF(BE161=SecDLookups!$S$2,TRIM(RIGHT(BF161, LEN(BF161) - SEARCH("-",BF161,1))),"")</f>
        <v/>
      </c>
      <c r="BS161" s="90" t="str">
        <f>IF(BE161=SecDLookups!$S$3,BF161,"")</f>
        <v/>
      </c>
      <c r="BT161" s="90" t="str">
        <f>IF(BE161=SecDLookups!$S$4,BF161,"")</f>
        <v/>
      </c>
      <c r="BU161" s="90" t="str">
        <f>IF(BG161=SecDLookups!$T$2,TRIM(LEFT(BH161, SEARCH("-",BH161,1)-1)),"")</f>
        <v/>
      </c>
      <c r="BV161" s="90" t="str">
        <f>IF(BG161=SecDLookups!$T$2,TRIM(RIGHT(BH161,LEN(BH161) - SEARCH("-",BH161,1))),"")</f>
        <v/>
      </c>
      <c r="BW161" s="90" t="str">
        <f>IF(BG161=SecDLookups!$T$3,BH161,"")</f>
        <v/>
      </c>
      <c r="BX161" s="90" t="str">
        <f>IF(BG161=SecDLookups!$T$4,BH161,"")</f>
        <v/>
      </c>
      <c r="BY161" s="90" t="str">
        <f>IF(BI161=SecDLookups!$U$2,TRIM(LEFT(BJ161, SEARCH("-",BJ161,1)-1)),"")</f>
        <v/>
      </c>
      <c r="BZ161" s="90" t="str">
        <f>IF(BI161=SecDLookups!$U$2,TRIM(RIGHT(BJ161, LEN(BJ161) - SEARCH("-",BJ161,1))),"")</f>
        <v/>
      </c>
      <c r="CA161" s="90" t="str">
        <f>IF(BI161=SecDLookups!$U$3,BJ161,"")</f>
        <v/>
      </c>
      <c r="CB161" s="90" t="str">
        <f>IF(BI161=SecDLookups!$U$4,BJ161,"")</f>
        <v/>
      </c>
      <c r="CC161" s="90" t="str">
        <f>IF(BK161=SecDLookups!$V$2,TRIM(LEFT(BL161, SEARCH("-",BL161,1)-1)),"")</f>
        <v/>
      </c>
      <c r="CD161" s="90" t="str">
        <f>IF(BK161=SecDLookups!$V$2,TRIM(RIGHT(BL161, LEN(BL161) - SEARCH("-",BL161,1))),"")</f>
        <v/>
      </c>
      <c r="CE161" s="90" t="str">
        <f>IF(BK161=SecDLookups!$V$3,BL161,"")</f>
        <v/>
      </c>
      <c r="CF161" s="90" t="str">
        <f>IF(BK161=SecDLookups!$V$4,BL161,"")</f>
        <v/>
      </c>
    </row>
    <row r="162" spans="28:84" x14ac:dyDescent="0.25">
      <c r="AB162" s="89"/>
      <c r="AC162" s="111">
        <f>'Securities Details'!C65</f>
        <v>0</v>
      </c>
      <c r="AD162" s="111">
        <f>'Securities Details'!D65</f>
        <v>0</v>
      </c>
      <c r="AE162" s="111">
        <f>'Securities Details'!E65</f>
        <v>0</v>
      </c>
      <c r="AF162" s="111">
        <f>'Securities Details'!F65</f>
        <v>0</v>
      </c>
      <c r="AG162" s="111">
        <f>'Securities Details'!G65</f>
        <v>0</v>
      </c>
      <c r="AH162" s="106" t="e">
        <f>VLOOKUP(AG162,SecDLookups!$D$2:$E$11,2,FALSE)</f>
        <v>#N/A</v>
      </c>
      <c r="AI162" s="106">
        <f>'Securities Details'!I65</f>
        <v>0</v>
      </c>
      <c r="AJ162" s="106">
        <f>'Securities Details'!J65</f>
        <v>0</v>
      </c>
      <c r="AK162" s="111">
        <f>'Securities Details'!K65</f>
        <v>0</v>
      </c>
      <c r="AL162" s="111">
        <f>'Securities Details'!L65</f>
        <v>0</v>
      </c>
      <c r="AM162" s="113">
        <f>'Securities Details'!M65</f>
        <v>0</v>
      </c>
      <c r="AN162" s="90">
        <f>'Securities Details'!N65</f>
        <v>0</v>
      </c>
      <c r="AO162" s="90">
        <f>'Securities Details'!O65</f>
        <v>0</v>
      </c>
      <c r="AP162" s="90">
        <f>'Securities Details'!P65</f>
        <v>0</v>
      </c>
      <c r="AQ162" s="90">
        <f>'Securities Details'!Q65</f>
        <v>0</v>
      </c>
      <c r="AR162" s="90">
        <f>'Securities Details'!R65</f>
        <v>0</v>
      </c>
      <c r="AS162" s="97">
        <f>'Securities Details'!S65</f>
        <v>0</v>
      </c>
      <c r="AT162" s="90">
        <f>'Securities Details'!T65</f>
        <v>0</v>
      </c>
      <c r="AU162" s="90">
        <f>'Securities Details'!U65</f>
        <v>0</v>
      </c>
      <c r="AV162" s="90" t="str">
        <f>IF(AU162="Yes",'Securities Details'!V65,"")</f>
        <v/>
      </c>
      <c r="AW162" s="90">
        <f>'Securities Details'!W65</f>
        <v>0</v>
      </c>
      <c r="AX162" s="90">
        <f>'Securities Details'!X65</f>
        <v>0</v>
      </c>
      <c r="AY162" s="97" t="str">
        <f>IF(AU162="Yes",'Securities Details'!Y65,"")</f>
        <v/>
      </c>
      <c r="AZ162" s="90" t="str">
        <f>IF(AU162="Yes",'Securities Details'!Z65,"")</f>
        <v/>
      </c>
      <c r="BA162" s="90">
        <f>'Securities Details'!AB65</f>
        <v>0</v>
      </c>
      <c r="BB162" s="90" t="str">
        <f>IF(AU162="Yes",'Securities Details'!AA65,"")</f>
        <v/>
      </c>
      <c r="BC162" s="90">
        <f>'Securities Details'!AC65</f>
        <v>0</v>
      </c>
      <c r="BD162" s="90">
        <f>'Securities Details'!AD65</f>
        <v>0</v>
      </c>
      <c r="BE162" s="90">
        <f>'Securities Details'!AE65</f>
        <v>0</v>
      </c>
      <c r="BF162" s="90">
        <f>'Securities Details'!AF65</f>
        <v>0</v>
      </c>
      <c r="BG162" s="90">
        <f>'Securities Details'!AG65</f>
        <v>0</v>
      </c>
      <c r="BH162" s="90">
        <f>'Securities Details'!AH65</f>
        <v>0</v>
      </c>
      <c r="BI162" s="90">
        <f>'Securities Details'!AI65</f>
        <v>0</v>
      </c>
      <c r="BJ162" s="90">
        <f>'Securities Details'!AJ65</f>
        <v>0</v>
      </c>
      <c r="BK162" s="90">
        <f>'Securities Details'!AK65</f>
        <v>0</v>
      </c>
      <c r="BL162" s="90">
        <f>'Securities Details'!AL65</f>
        <v>0</v>
      </c>
      <c r="BM162" s="90">
        <f>'Securities Details'!AM65</f>
        <v>0</v>
      </c>
      <c r="BN162" s="90" t="str">
        <f>IF('Securities Details'!AN65="","",IF('Securities Details'!$E$11="Yes",'Securities Details'!AN65,""))</f>
        <v/>
      </c>
      <c r="BO162" s="90" t="str">
        <f>IF('Securities Details'!AO65="","",IF('Securities Details'!$E$11="Yes",'Securities Details'!AO65,""))</f>
        <v/>
      </c>
      <c r="BP162" s="90" t="str">
        <f>IF('Securities Details'!$E$11="Yes",'Securities Details'!AP65,"")</f>
        <v/>
      </c>
      <c r="BQ162" s="90" t="str">
        <f>IF(BE162=SecDLookups!$S$2,TRIM(LEFT(BF162, SEARCH("-",BF162,1)-1)),"")</f>
        <v/>
      </c>
      <c r="BR162" s="90" t="str">
        <f>IF(BE162=SecDLookups!$S$2,TRIM(RIGHT(BF162, LEN(BF162) - SEARCH("-",BF162,1))),"")</f>
        <v/>
      </c>
      <c r="BS162" s="90" t="str">
        <f>IF(BE162=SecDLookups!$S$3,BF162,"")</f>
        <v/>
      </c>
      <c r="BT162" s="90" t="str">
        <f>IF(BE162=SecDLookups!$S$4,BF162,"")</f>
        <v/>
      </c>
      <c r="BU162" s="90" t="str">
        <f>IF(BG162=SecDLookups!$T$2,TRIM(LEFT(BH162, SEARCH("-",BH162,1)-1)),"")</f>
        <v/>
      </c>
      <c r="BV162" s="90" t="str">
        <f>IF(BG162=SecDLookups!$T$2,TRIM(RIGHT(BH162,LEN(BH162) - SEARCH("-",BH162,1))),"")</f>
        <v/>
      </c>
      <c r="BW162" s="90" t="str">
        <f>IF(BG162=SecDLookups!$T$3,BH162,"")</f>
        <v/>
      </c>
      <c r="BX162" s="90" t="str">
        <f>IF(BG162=SecDLookups!$T$4,BH162,"")</f>
        <v/>
      </c>
      <c r="BY162" s="90" t="str">
        <f>IF(BI162=SecDLookups!$U$2,TRIM(LEFT(BJ162, SEARCH("-",BJ162,1)-1)),"")</f>
        <v/>
      </c>
      <c r="BZ162" s="90" t="str">
        <f>IF(BI162=SecDLookups!$U$2,TRIM(RIGHT(BJ162, LEN(BJ162) - SEARCH("-",BJ162,1))),"")</f>
        <v/>
      </c>
      <c r="CA162" s="90" t="str">
        <f>IF(BI162=SecDLookups!$U$3,BJ162,"")</f>
        <v/>
      </c>
      <c r="CB162" s="90" t="str">
        <f>IF(BI162=SecDLookups!$U$4,BJ162,"")</f>
        <v/>
      </c>
      <c r="CC162" s="90" t="str">
        <f>IF(BK162=SecDLookups!$V$2,TRIM(LEFT(BL162, SEARCH("-",BL162,1)-1)),"")</f>
        <v/>
      </c>
      <c r="CD162" s="90" t="str">
        <f>IF(BK162=SecDLookups!$V$2,TRIM(RIGHT(BL162, LEN(BL162) - SEARCH("-",BL162,1))),"")</f>
        <v/>
      </c>
      <c r="CE162" s="90" t="str">
        <f>IF(BK162=SecDLookups!$V$3,BL162,"")</f>
        <v/>
      </c>
      <c r="CF162" s="90" t="str">
        <f>IF(BK162=SecDLookups!$V$4,BL162,"")</f>
        <v/>
      </c>
    </row>
    <row r="163" spans="28:84" x14ac:dyDescent="0.25">
      <c r="AB163" s="89"/>
      <c r="AC163" s="111">
        <f>'Securities Details'!C66</f>
        <v>0</v>
      </c>
      <c r="AD163" s="111">
        <f>'Securities Details'!D66</f>
        <v>0</v>
      </c>
      <c r="AE163" s="111">
        <f>'Securities Details'!E66</f>
        <v>0</v>
      </c>
      <c r="AF163" s="111">
        <f>'Securities Details'!F66</f>
        <v>0</v>
      </c>
      <c r="AG163" s="111">
        <f>'Securities Details'!G66</f>
        <v>0</v>
      </c>
      <c r="AH163" s="106" t="e">
        <f>VLOOKUP(AG163,SecDLookups!$D$2:$E$11,2,FALSE)</f>
        <v>#N/A</v>
      </c>
      <c r="AI163" s="106">
        <f>'Securities Details'!I66</f>
        <v>0</v>
      </c>
      <c r="AJ163" s="106">
        <f>'Securities Details'!J66</f>
        <v>0</v>
      </c>
      <c r="AK163" s="111">
        <f>'Securities Details'!K66</f>
        <v>0</v>
      </c>
      <c r="AL163" s="111">
        <f>'Securities Details'!L66</f>
        <v>0</v>
      </c>
      <c r="AM163" s="113">
        <f>'Securities Details'!M66</f>
        <v>0</v>
      </c>
      <c r="AN163" s="90">
        <f>'Securities Details'!N66</f>
        <v>0</v>
      </c>
      <c r="AO163" s="90">
        <f>'Securities Details'!O66</f>
        <v>0</v>
      </c>
      <c r="AP163" s="90">
        <f>'Securities Details'!P66</f>
        <v>0</v>
      </c>
      <c r="AQ163" s="90">
        <f>'Securities Details'!Q66</f>
        <v>0</v>
      </c>
      <c r="AR163" s="90">
        <f>'Securities Details'!R66</f>
        <v>0</v>
      </c>
      <c r="AS163" s="97">
        <f>'Securities Details'!S66</f>
        <v>0</v>
      </c>
      <c r="AT163" s="90">
        <f>'Securities Details'!T66</f>
        <v>0</v>
      </c>
      <c r="AU163" s="90">
        <f>'Securities Details'!U66</f>
        <v>0</v>
      </c>
      <c r="AV163" s="90" t="str">
        <f>IF(AU163="Yes",'Securities Details'!V66,"")</f>
        <v/>
      </c>
      <c r="AW163" s="90">
        <f>'Securities Details'!W66</f>
        <v>0</v>
      </c>
      <c r="AX163" s="90">
        <f>'Securities Details'!X66</f>
        <v>0</v>
      </c>
      <c r="AY163" s="97" t="str">
        <f>IF(AU163="Yes",'Securities Details'!Y66,"")</f>
        <v/>
      </c>
      <c r="AZ163" s="90" t="str">
        <f>IF(AU163="Yes",'Securities Details'!Z66,"")</f>
        <v/>
      </c>
      <c r="BA163" s="90">
        <f>'Securities Details'!AB66</f>
        <v>0</v>
      </c>
      <c r="BB163" s="90" t="str">
        <f>IF(AU163="Yes",'Securities Details'!AA66,"")</f>
        <v/>
      </c>
      <c r="BC163" s="90">
        <f>'Securities Details'!AC66</f>
        <v>0</v>
      </c>
      <c r="BD163" s="90">
        <f>'Securities Details'!AD66</f>
        <v>0</v>
      </c>
      <c r="BE163" s="90">
        <f>'Securities Details'!AE66</f>
        <v>0</v>
      </c>
      <c r="BF163" s="90">
        <f>'Securities Details'!AF66</f>
        <v>0</v>
      </c>
      <c r="BG163" s="90">
        <f>'Securities Details'!AG66</f>
        <v>0</v>
      </c>
      <c r="BH163" s="90">
        <f>'Securities Details'!AH66</f>
        <v>0</v>
      </c>
      <c r="BI163" s="90">
        <f>'Securities Details'!AI66</f>
        <v>0</v>
      </c>
      <c r="BJ163" s="90">
        <f>'Securities Details'!AJ66</f>
        <v>0</v>
      </c>
      <c r="BK163" s="90">
        <f>'Securities Details'!AK66</f>
        <v>0</v>
      </c>
      <c r="BL163" s="90">
        <f>'Securities Details'!AL66</f>
        <v>0</v>
      </c>
      <c r="BM163" s="90">
        <f>'Securities Details'!AM66</f>
        <v>0</v>
      </c>
      <c r="BN163" s="90" t="str">
        <f>IF('Securities Details'!AN66="","",IF('Securities Details'!$E$11="Yes",'Securities Details'!AN66,""))</f>
        <v/>
      </c>
      <c r="BO163" s="90" t="str">
        <f>IF('Securities Details'!AO66="","",IF('Securities Details'!$E$11="Yes",'Securities Details'!AO66,""))</f>
        <v/>
      </c>
      <c r="BP163" s="90" t="str">
        <f>IF('Securities Details'!$E$11="Yes",'Securities Details'!AP66,"")</f>
        <v/>
      </c>
      <c r="BQ163" s="90" t="str">
        <f>IF(BE163=SecDLookups!$S$2,TRIM(LEFT(BF163, SEARCH("-",BF163,1)-1)),"")</f>
        <v/>
      </c>
      <c r="BR163" s="90" t="str">
        <f>IF(BE163=SecDLookups!$S$2,TRIM(RIGHT(BF163, LEN(BF163) - SEARCH("-",BF163,1))),"")</f>
        <v/>
      </c>
      <c r="BS163" s="90" t="str">
        <f>IF(BE163=SecDLookups!$S$3,BF163,"")</f>
        <v/>
      </c>
      <c r="BT163" s="90" t="str">
        <f>IF(BE163=SecDLookups!$S$4,BF163,"")</f>
        <v/>
      </c>
      <c r="BU163" s="90" t="str">
        <f>IF(BG163=SecDLookups!$T$2,TRIM(LEFT(BH163, SEARCH("-",BH163,1)-1)),"")</f>
        <v/>
      </c>
      <c r="BV163" s="90" t="str">
        <f>IF(BG163=SecDLookups!$T$2,TRIM(RIGHT(BH163,LEN(BH163) - SEARCH("-",BH163,1))),"")</f>
        <v/>
      </c>
      <c r="BW163" s="90" t="str">
        <f>IF(BG163=SecDLookups!$T$3,BH163,"")</f>
        <v/>
      </c>
      <c r="BX163" s="90" t="str">
        <f>IF(BG163=SecDLookups!$T$4,BH163,"")</f>
        <v/>
      </c>
      <c r="BY163" s="90" t="str">
        <f>IF(BI163=SecDLookups!$U$2,TRIM(LEFT(BJ163, SEARCH("-",BJ163,1)-1)),"")</f>
        <v/>
      </c>
      <c r="BZ163" s="90" t="str">
        <f>IF(BI163=SecDLookups!$U$2,TRIM(RIGHT(BJ163, LEN(BJ163) - SEARCH("-",BJ163,1))),"")</f>
        <v/>
      </c>
      <c r="CA163" s="90" t="str">
        <f>IF(BI163=SecDLookups!$U$3,BJ163,"")</f>
        <v/>
      </c>
      <c r="CB163" s="90" t="str">
        <f>IF(BI163=SecDLookups!$U$4,BJ163,"")</f>
        <v/>
      </c>
      <c r="CC163" s="90" t="str">
        <f>IF(BK163=SecDLookups!$V$2,TRIM(LEFT(BL163, SEARCH("-",BL163,1)-1)),"")</f>
        <v/>
      </c>
      <c r="CD163" s="90" t="str">
        <f>IF(BK163=SecDLookups!$V$2,TRIM(RIGHT(BL163, LEN(BL163) - SEARCH("-",BL163,1))),"")</f>
        <v/>
      </c>
      <c r="CE163" s="90" t="str">
        <f>IF(BK163=SecDLookups!$V$3,BL163,"")</f>
        <v/>
      </c>
      <c r="CF163" s="90" t="str">
        <f>IF(BK163=SecDLookups!$V$4,BL163,"")</f>
        <v/>
      </c>
    </row>
    <row r="164" spans="28:84" x14ac:dyDescent="0.25">
      <c r="AB164" s="89"/>
      <c r="AC164" s="111">
        <f>'Securities Details'!C67</f>
        <v>0</v>
      </c>
      <c r="AD164" s="111">
        <f>'Securities Details'!D67</f>
        <v>0</v>
      </c>
      <c r="AE164" s="111">
        <f>'Securities Details'!E67</f>
        <v>0</v>
      </c>
      <c r="AF164" s="111">
        <f>'Securities Details'!F67</f>
        <v>0</v>
      </c>
      <c r="AG164" s="111">
        <f>'Securities Details'!G67</f>
        <v>0</v>
      </c>
      <c r="AH164" s="106" t="e">
        <f>VLOOKUP(AG164,SecDLookups!$D$2:$E$11,2,FALSE)</f>
        <v>#N/A</v>
      </c>
      <c r="AI164" s="106">
        <f>'Securities Details'!I67</f>
        <v>0</v>
      </c>
      <c r="AJ164" s="106">
        <f>'Securities Details'!J67</f>
        <v>0</v>
      </c>
      <c r="AK164" s="111">
        <f>'Securities Details'!K67</f>
        <v>0</v>
      </c>
      <c r="AL164" s="111">
        <f>'Securities Details'!L67</f>
        <v>0</v>
      </c>
      <c r="AM164" s="113">
        <f>'Securities Details'!M67</f>
        <v>0</v>
      </c>
      <c r="AN164" s="90">
        <f>'Securities Details'!N67</f>
        <v>0</v>
      </c>
      <c r="AO164" s="90">
        <f>'Securities Details'!O67</f>
        <v>0</v>
      </c>
      <c r="AP164" s="90">
        <f>'Securities Details'!P67</f>
        <v>0</v>
      </c>
      <c r="AQ164" s="90">
        <f>'Securities Details'!Q67</f>
        <v>0</v>
      </c>
      <c r="AR164" s="90">
        <f>'Securities Details'!R67</f>
        <v>0</v>
      </c>
      <c r="AS164" s="97">
        <f>'Securities Details'!S67</f>
        <v>0</v>
      </c>
      <c r="AT164" s="90">
        <f>'Securities Details'!T67</f>
        <v>0</v>
      </c>
      <c r="AU164" s="90">
        <f>'Securities Details'!U67</f>
        <v>0</v>
      </c>
      <c r="AV164" s="90" t="str">
        <f>IF(AU164="Yes",'Securities Details'!V67,"")</f>
        <v/>
      </c>
      <c r="AW164" s="90">
        <f>'Securities Details'!W67</f>
        <v>0</v>
      </c>
      <c r="AX164" s="90">
        <f>'Securities Details'!X67</f>
        <v>0</v>
      </c>
      <c r="AY164" s="97" t="str">
        <f>IF(AU164="Yes",'Securities Details'!Y67,"")</f>
        <v/>
      </c>
      <c r="AZ164" s="90" t="str">
        <f>IF(AU164="Yes",'Securities Details'!Z67,"")</f>
        <v/>
      </c>
      <c r="BA164" s="90">
        <f>'Securities Details'!AB67</f>
        <v>0</v>
      </c>
      <c r="BB164" s="90" t="str">
        <f>IF(AU164="Yes",'Securities Details'!AA67,"")</f>
        <v/>
      </c>
      <c r="BC164" s="90">
        <f>'Securities Details'!AC67</f>
        <v>0</v>
      </c>
      <c r="BD164" s="90">
        <f>'Securities Details'!AD67</f>
        <v>0</v>
      </c>
      <c r="BE164" s="90">
        <f>'Securities Details'!AE67</f>
        <v>0</v>
      </c>
      <c r="BF164" s="90">
        <f>'Securities Details'!AF67</f>
        <v>0</v>
      </c>
      <c r="BG164" s="90">
        <f>'Securities Details'!AG67</f>
        <v>0</v>
      </c>
      <c r="BH164" s="90">
        <f>'Securities Details'!AH67</f>
        <v>0</v>
      </c>
      <c r="BI164" s="90">
        <f>'Securities Details'!AI67</f>
        <v>0</v>
      </c>
      <c r="BJ164" s="90">
        <f>'Securities Details'!AJ67</f>
        <v>0</v>
      </c>
      <c r="BK164" s="90">
        <f>'Securities Details'!AK67</f>
        <v>0</v>
      </c>
      <c r="BL164" s="90">
        <f>'Securities Details'!AL67</f>
        <v>0</v>
      </c>
      <c r="BM164" s="90">
        <f>'Securities Details'!AM67</f>
        <v>0</v>
      </c>
      <c r="BN164" s="90" t="str">
        <f>IF('Securities Details'!AN67="","",IF('Securities Details'!$E$11="Yes",'Securities Details'!AN67,""))</f>
        <v/>
      </c>
      <c r="BO164" s="90" t="str">
        <f>IF('Securities Details'!AO67="","",IF('Securities Details'!$E$11="Yes",'Securities Details'!AO67,""))</f>
        <v/>
      </c>
      <c r="BP164" s="90" t="str">
        <f>IF('Securities Details'!$E$11="Yes",'Securities Details'!AP67,"")</f>
        <v/>
      </c>
      <c r="BQ164" s="90" t="str">
        <f>IF(BE164=SecDLookups!$S$2,TRIM(LEFT(BF164, SEARCH("-",BF164,1)-1)),"")</f>
        <v/>
      </c>
      <c r="BR164" s="90" t="str">
        <f>IF(BE164=SecDLookups!$S$2,TRIM(RIGHT(BF164, LEN(BF164) - SEARCH("-",BF164,1))),"")</f>
        <v/>
      </c>
      <c r="BS164" s="90" t="str">
        <f>IF(BE164=SecDLookups!$S$3,BF164,"")</f>
        <v/>
      </c>
      <c r="BT164" s="90" t="str">
        <f>IF(BE164=SecDLookups!$S$4,BF164,"")</f>
        <v/>
      </c>
      <c r="BU164" s="90" t="str">
        <f>IF(BG164=SecDLookups!$T$2,TRIM(LEFT(BH164, SEARCH("-",BH164,1)-1)),"")</f>
        <v/>
      </c>
      <c r="BV164" s="90" t="str">
        <f>IF(BG164=SecDLookups!$T$2,TRIM(RIGHT(BH164,LEN(BH164) - SEARCH("-",BH164,1))),"")</f>
        <v/>
      </c>
      <c r="BW164" s="90" t="str">
        <f>IF(BG164=SecDLookups!$T$3,BH164,"")</f>
        <v/>
      </c>
      <c r="BX164" s="90" t="str">
        <f>IF(BG164=SecDLookups!$T$4,BH164,"")</f>
        <v/>
      </c>
      <c r="BY164" s="90" t="str">
        <f>IF(BI164=SecDLookups!$U$2,TRIM(LEFT(BJ164, SEARCH("-",BJ164,1)-1)),"")</f>
        <v/>
      </c>
      <c r="BZ164" s="90" t="str">
        <f>IF(BI164=SecDLookups!$U$2,TRIM(RIGHT(BJ164, LEN(BJ164) - SEARCH("-",BJ164,1))),"")</f>
        <v/>
      </c>
      <c r="CA164" s="90" t="str">
        <f>IF(BI164=SecDLookups!$U$3,BJ164,"")</f>
        <v/>
      </c>
      <c r="CB164" s="90" t="str">
        <f>IF(BI164=SecDLookups!$U$4,BJ164,"")</f>
        <v/>
      </c>
      <c r="CC164" s="90" t="str">
        <f>IF(BK164=SecDLookups!$V$2,TRIM(LEFT(BL164, SEARCH("-",BL164,1)-1)),"")</f>
        <v/>
      </c>
      <c r="CD164" s="90" t="str">
        <f>IF(BK164=SecDLookups!$V$2,TRIM(RIGHT(BL164, LEN(BL164) - SEARCH("-",BL164,1))),"")</f>
        <v/>
      </c>
      <c r="CE164" s="90" t="str">
        <f>IF(BK164=SecDLookups!$V$3,BL164,"")</f>
        <v/>
      </c>
      <c r="CF164" s="90" t="str">
        <f>IF(BK164=SecDLookups!$V$4,BL164,"")</f>
        <v/>
      </c>
    </row>
    <row r="165" spans="28:84" x14ac:dyDescent="0.25">
      <c r="AB165" s="89"/>
      <c r="AC165" s="111">
        <f>'Securities Details'!C68</f>
        <v>0</v>
      </c>
      <c r="AD165" s="111">
        <f>'Securities Details'!D68</f>
        <v>0</v>
      </c>
      <c r="AE165" s="111">
        <f>'Securities Details'!E68</f>
        <v>0</v>
      </c>
      <c r="AF165" s="111">
        <f>'Securities Details'!F68</f>
        <v>0</v>
      </c>
      <c r="AG165" s="111">
        <f>'Securities Details'!G68</f>
        <v>0</v>
      </c>
      <c r="AH165" s="106" t="e">
        <f>VLOOKUP(AG165,SecDLookups!$D$2:$E$11,2,FALSE)</f>
        <v>#N/A</v>
      </c>
      <c r="AI165" s="106">
        <f>'Securities Details'!I68</f>
        <v>0</v>
      </c>
      <c r="AJ165" s="106">
        <f>'Securities Details'!J68</f>
        <v>0</v>
      </c>
      <c r="AK165" s="111">
        <f>'Securities Details'!K68</f>
        <v>0</v>
      </c>
      <c r="AL165" s="111">
        <f>'Securities Details'!L68</f>
        <v>0</v>
      </c>
      <c r="AM165" s="113">
        <f>'Securities Details'!M68</f>
        <v>0</v>
      </c>
      <c r="AN165" s="90">
        <f>'Securities Details'!N68</f>
        <v>0</v>
      </c>
      <c r="AO165" s="90">
        <f>'Securities Details'!O68</f>
        <v>0</v>
      </c>
      <c r="AP165" s="90">
        <f>'Securities Details'!P68</f>
        <v>0</v>
      </c>
      <c r="AQ165" s="90">
        <f>'Securities Details'!Q68</f>
        <v>0</v>
      </c>
      <c r="AR165" s="90">
        <f>'Securities Details'!R68</f>
        <v>0</v>
      </c>
      <c r="AS165" s="97">
        <f>'Securities Details'!S68</f>
        <v>0</v>
      </c>
      <c r="AT165" s="90">
        <f>'Securities Details'!T68</f>
        <v>0</v>
      </c>
      <c r="AU165" s="90">
        <f>'Securities Details'!U68</f>
        <v>0</v>
      </c>
      <c r="AV165" s="90" t="str">
        <f>IF(AU165="Yes",'Securities Details'!V68,"")</f>
        <v/>
      </c>
      <c r="AW165" s="90">
        <f>'Securities Details'!W68</f>
        <v>0</v>
      </c>
      <c r="AX165" s="90">
        <f>'Securities Details'!X68</f>
        <v>0</v>
      </c>
      <c r="AY165" s="97" t="str">
        <f>IF(AU165="Yes",'Securities Details'!Y68,"")</f>
        <v/>
      </c>
      <c r="AZ165" s="90" t="str">
        <f>IF(AU165="Yes",'Securities Details'!Z68,"")</f>
        <v/>
      </c>
      <c r="BA165" s="90">
        <f>'Securities Details'!AB68</f>
        <v>0</v>
      </c>
      <c r="BB165" s="90" t="str">
        <f>IF(AU165="Yes",'Securities Details'!AA68,"")</f>
        <v/>
      </c>
      <c r="BC165" s="90">
        <f>'Securities Details'!AC68</f>
        <v>0</v>
      </c>
      <c r="BD165" s="90">
        <f>'Securities Details'!AD68</f>
        <v>0</v>
      </c>
      <c r="BE165" s="90">
        <f>'Securities Details'!AE68</f>
        <v>0</v>
      </c>
      <c r="BF165" s="90">
        <f>'Securities Details'!AF68</f>
        <v>0</v>
      </c>
      <c r="BG165" s="90">
        <f>'Securities Details'!AG68</f>
        <v>0</v>
      </c>
      <c r="BH165" s="90">
        <f>'Securities Details'!AH68</f>
        <v>0</v>
      </c>
      <c r="BI165" s="90">
        <f>'Securities Details'!AI68</f>
        <v>0</v>
      </c>
      <c r="BJ165" s="90">
        <f>'Securities Details'!AJ68</f>
        <v>0</v>
      </c>
      <c r="BK165" s="90">
        <f>'Securities Details'!AK68</f>
        <v>0</v>
      </c>
      <c r="BL165" s="90">
        <f>'Securities Details'!AL68</f>
        <v>0</v>
      </c>
      <c r="BM165" s="90">
        <f>'Securities Details'!AM68</f>
        <v>0</v>
      </c>
      <c r="BN165" s="90" t="str">
        <f>IF('Securities Details'!AN68="","",IF('Securities Details'!$E$11="Yes",'Securities Details'!AN68,""))</f>
        <v/>
      </c>
      <c r="BO165" s="90" t="str">
        <f>IF('Securities Details'!AO68="","",IF('Securities Details'!$E$11="Yes",'Securities Details'!AO68,""))</f>
        <v/>
      </c>
      <c r="BP165" s="90" t="str">
        <f>IF('Securities Details'!$E$11="Yes",'Securities Details'!AP68,"")</f>
        <v/>
      </c>
      <c r="BQ165" s="90" t="str">
        <f>IF(BE165=SecDLookups!$S$2,TRIM(LEFT(BF165, SEARCH("-",BF165,1)-1)),"")</f>
        <v/>
      </c>
      <c r="BR165" s="90" t="str">
        <f>IF(BE165=SecDLookups!$S$2,TRIM(RIGHT(BF165, LEN(BF165) - SEARCH("-",BF165,1))),"")</f>
        <v/>
      </c>
      <c r="BS165" s="90" t="str">
        <f>IF(BE165=SecDLookups!$S$3,BF165,"")</f>
        <v/>
      </c>
      <c r="BT165" s="90" t="str">
        <f>IF(BE165=SecDLookups!$S$4,BF165,"")</f>
        <v/>
      </c>
      <c r="BU165" s="90" t="str">
        <f>IF(BG165=SecDLookups!$T$2,TRIM(LEFT(BH165, SEARCH("-",BH165,1)-1)),"")</f>
        <v/>
      </c>
      <c r="BV165" s="90" t="str">
        <f>IF(BG165=SecDLookups!$T$2,TRIM(RIGHT(BH165,LEN(BH165) - SEARCH("-",BH165,1))),"")</f>
        <v/>
      </c>
      <c r="BW165" s="90" t="str">
        <f>IF(BG165=SecDLookups!$T$3,BH165,"")</f>
        <v/>
      </c>
      <c r="BX165" s="90" t="str">
        <f>IF(BG165=SecDLookups!$T$4,BH165,"")</f>
        <v/>
      </c>
      <c r="BY165" s="90" t="str">
        <f>IF(BI165=SecDLookups!$U$2,TRIM(LEFT(BJ165, SEARCH("-",BJ165,1)-1)),"")</f>
        <v/>
      </c>
      <c r="BZ165" s="90" t="str">
        <f>IF(BI165=SecDLookups!$U$2,TRIM(RIGHT(BJ165, LEN(BJ165) - SEARCH("-",BJ165,1))),"")</f>
        <v/>
      </c>
      <c r="CA165" s="90" t="str">
        <f>IF(BI165=SecDLookups!$U$3,BJ165,"")</f>
        <v/>
      </c>
      <c r="CB165" s="90" t="str">
        <f>IF(BI165=SecDLookups!$U$4,BJ165,"")</f>
        <v/>
      </c>
      <c r="CC165" s="90" t="str">
        <f>IF(BK165=SecDLookups!$V$2,TRIM(LEFT(BL165, SEARCH("-",BL165,1)-1)),"")</f>
        <v/>
      </c>
      <c r="CD165" s="90" t="str">
        <f>IF(BK165=SecDLookups!$V$2,TRIM(RIGHT(BL165, LEN(BL165) - SEARCH("-",BL165,1))),"")</f>
        <v/>
      </c>
      <c r="CE165" s="90" t="str">
        <f>IF(BK165=SecDLookups!$V$3,BL165,"")</f>
        <v/>
      </c>
      <c r="CF165" s="90" t="str">
        <f>IF(BK165=SecDLookups!$V$4,BL165,"")</f>
        <v/>
      </c>
    </row>
    <row r="166" spans="28:84" x14ac:dyDescent="0.25">
      <c r="AB166" s="89"/>
      <c r="AC166" s="111">
        <f>'Securities Details'!C69</f>
        <v>0</v>
      </c>
      <c r="AD166" s="111">
        <f>'Securities Details'!D69</f>
        <v>0</v>
      </c>
      <c r="AE166" s="111">
        <f>'Securities Details'!E69</f>
        <v>0</v>
      </c>
      <c r="AF166" s="111">
        <f>'Securities Details'!F69</f>
        <v>0</v>
      </c>
      <c r="AG166" s="111">
        <f>'Securities Details'!G69</f>
        <v>0</v>
      </c>
      <c r="AH166" s="106" t="e">
        <f>VLOOKUP(AG166,SecDLookups!$D$2:$E$11,2,FALSE)</f>
        <v>#N/A</v>
      </c>
      <c r="AI166" s="106">
        <f>'Securities Details'!I69</f>
        <v>0</v>
      </c>
      <c r="AJ166" s="106">
        <f>'Securities Details'!J69</f>
        <v>0</v>
      </c>
      <c r="AK166" s="111">
        <f>'Securities Details'!K69</f>
        <v>0</v>
      </c>
      <c r="AL166" s="111">
        <f>'Securities Details'!L69</f>
        <v>0</v>
      </c>
      <c r="AM166" s="113">
        <f>'Securities Details'!M69</f>
        <v>0</v>
      </c>
      <c r="AN166" s="90">
        <f>'Securities Details'!N69</f>
        <v>0</v>
      </c>
      <c r="AO166" s="90">
        <f>'Securities Details'!O69</f>
        <v>0</v>
      </c>
      <c r="AP166" s="90">
        <f>'Securities Details'!P69</f>
        <v>0</v>
      </c>
      <c r="AQ166" s="90">
        <f>'Securities Details'!Q69</f>
        <v>0</v>
      </c>
      <c r="AR166" s="90">
        <f>'Securities Details'!R69</f>
        <v>0</v>
      </c>
      <c r="AS166" s="97">
        <f>'Securities Details'!S69</f>
        <v>0</v>
      </c>
      <c r="AT166" s="90">
        <f>'Securities Details'!T69</f>
        <v>0</v>
      </c>
      <c r="AU166" s="90">
        <f>'Securities Details'!U69</f>
        <v>0</v>
      </c>
      <c r="AV166" s="90" t="str">
        <f>IF(AU166="Yes",'Securities Details'!V69,"")</f>
        <v/>
      </c>
      <c r="AW166" s="90">
        <f>'Securities Details'!W69</f>
        <v>0</v>
      </c>
      <c r="AX166" s="90">
        <f>'Securities Details'!X69</f>
        <v>0</v>
      </c>
      <c r="AY166" s="97" t="str">
        <f>IF(AU166="Yes",'Securities Details'!Y69,"")</f>
        <v/>
      </c>
      <c r="AZ166" s="90" t="str">
        <f>IF(AU166="Yes",'Securities Details'!Z69,"")</f>
        <v/>
      </c>
      <c r="BA166" s="90">
        <f>'Securities Details'!AB69</f>
        <v>0</v>
      </c>
      <c r="BB166" s="90" t="str">
        <f>IF(AU166="Yes",'Securities Details'!AA69,"")</f>
        <v/>
      </c>
      <c r="BC166" s="90">
        <f>'Securities Details'!AC69</f>
        <v>0</v>
      </c>
      <c r="BD166" s="90">
        <f>'Securities Details'!AD69</f>
        <v>0</v>
      </c>
      <c r="BE166" s="90">
        <f>'Securities Details'!AE69</f>
        <v>0</v>
      </c>
      <c r="BF166" s="90">
        <f>'Securities Details'!AF69</f>
        <v>0</v>
      </c>
      <c r="BG166" s="90">
        <f>'Securities Details'!AG69</f>
        <v>0</v>
      </c>
      <c r="BH166" s="90">
        <f>'Securities Details'!AH69</f>
        <v>0</v>
      </c>
      <c r="BI166" s="90">
        <f>'Securities Details'!AI69</f>
        <v>0</v>
      </c>
      <c r="BJ166" s="90">
        <f>'Securities Details'!AJ69</f>
        <v>0</v>
      </c>
      <c r="BK166" s="90">
        <f>'Securities Details'!AK69</f>
        <v>0</v>
      </c>
      <c r="BL166" s="90">
        <f>'Securities Details'!AL69</f>
        <v>0</v>
      </c>
      <c r="BM166" s="90">
        <f>'Securities Details'!AM69</f>
        <v>0</v>
      </c>
      <c r="BN166" s="90" t="str">
        <f>IF('Securities Details'!AN69="","",IF('Securities Details'!$E$11="Yes",'Securities Details'!AN69,""))</f>
        <v/>
      </c>
      <c r="BO166" s="90" t="str">
        <f>IF('Securities Details'!AO69="","",IF('Securities Details'!$E$11="Yes",'Securities Details'!AO69,""))</f>
        <v/>
      </c>
      <c r="BP166" s="90" t="str">
        <f>IF('Securities Details'!$E$11="Yes",'Securities Details'!AP69,"")</f>
        <v/>
      </c>
      <c r="BQ166" s="90" t="str">
        <f>IF(BE166=SecDLookups!$S$2,TRIM(LEFT(BF166, SEARCH("-",BF166,1)-1)),"")</f>
        <v/>
      </c>
      <c r="BR166" s="90" t="str">
        <f>IF(BE166=SecDLookups!$S$2,TRIM(RIGHT(BF166, LEN(BF166) - SEARCH("-",BF166,1))),"")</f>
        <v/>
      </c>
      <c r="BS166" s="90" t="str">
        <f>IF(BE166=SecDLookups!$S$3,BF166,"")</f>
        <v/>
      </c>
      <c r="BT166" s="90" t="str">
        <f>IF(BE166=SecDLookups!$S$4,BF166,"")</f>
        <v/>
      </c>
      <c r="BU166" s="90" t="str">
        <f>IF(BG166=SecDLookups!$T$2,TRIM(LEFT(BH166, SEARCH("-",BH166,1)-1)),"")</f>
        <v/>
      </c>
      <c r="BV166" s="90" t="str">
        <f>IF(BG166=SecDLookups!$T$2,TRIM(RIGHT(BH166,LEN(BH166) - SEARCH("-",BH166,1))),"")</f>
        <v/>
      </c>
      <c r="BW166" s="90" t="str">
        <f>IF(BG166=SecDLookups!$T$3,BH166,"")</f>
        <v/>
      </c>
      <c r="BX166" s="90" t="str">
        <f>IF(BG166=SecDLookups!$T$4,BH166,"")</f>
        <v/>
      </c>
      <c r="BY166" s="90" t="str">
        <f>IF(BI166=SecDLookups!$U$2,TRIM(LEFT(BJ166, SEARCH("-",BJ166,1)-1)),"")</f>
        <v/>
      </c>
      <c r="BZ166" s="90" t="str">
        <f>IF(BI166=SecDLookups!$U$2,TRIM(RIGHT(BJ166, LEN(BJ166) - SEARCH("-",BJ166,1))),"")</f>
        <v/>
      </c>
      <c r="CA166" s="90" t="str">
        <f>IF(BI166=SecDLookups!$U$3,BJ166,"")</f>
        <v/>
      </c>
      <c r="CB166" s="90" t="str">
        <f>IF(BI166=SecDLookups!$U$4,BJ166,"")</f>
        <v/>
      </c>
      <c r="CC166" s="90" t="str">
        <f>IF(BK166=SecDLookups!$V$2,TRIM(LEFT(BL166, SEARCH("-",BL166,1)-1)),"")</f>
        <v/>
      </c>
      <c r="CD166" s="90" t="str">
        <f>IF(BK166=SecDLookups!$V$2,TRIM(RIGHT(BL166, LEN(BL166) - SEARCH("-",BL166,1))),"")</f>
        <v/>
      </c>
      <c r="CE166" s="90" t="str">
        <f>IF(BK166=SecDLookups!$V$3,BL166,"")</f>
        <v/>
      </c>
      <c r="CF166" s="90" t="str">
        <f>IF(BK166=SecDLookups!$V$4,BL166,"")</f>
        <v/>
      </c>
    </row>
    <row r="167" spans="28:84" x14ac:dyDescent="0.25">
      <c r="AB167" s="89"/>
      <c r="AC167" s="111">
        <f>'Securities Details'!C70</f>
        <v>0</v>
      </c>
      <c r="AD167" s="111">
        <f>'Securities Details'!D70</f>
        <v>0</v>
      </c>
      <c r="AE167" s="111">
        <f>'Securities Details'!E70</f>
        <v>0</v>
      </c>
      <c r="AF167" s="111">
        <f>'Securities Details'!F70</f>
        <v>0</v>
      </c>
      <c r="AG167" s="111">
        <f>'Securities Details'!G70</f>
        <v>0</v>
      </c>
      <c r="AH167" s="106" t="e">
        <f>VLOOKUP(AG167,SecDLookups!$D$2:$E$11,2,FALSE)</f>
        <v>#N/A</v>
      </c>
      <c r="AI167" s="106">
        <f>'Securities Details'!I70</f>
        <v>0</v>
      </c>
      <c r="AJ167" s="106">
        <f>'Securities Details'!J70</f>
        <v>0</v>
      </c>
      <c r="AK167" s="111">
        <f>'Securities Details'!K70</f>
        <v>0</v>
      </c>
      <c r="AL167" s="111">
        <f>'Securities Details'!L70</f>
        <v>0</v>
      </c>
      <c r="AM167" s="113">
        <f>'Securities Details'!M70</f>
        <v>0</v>
      </c>
      <c r="AN167" s="90">
        <f>'Securities Details'!N70</f>
        <v>0</v>
      </c>
      <c r="AO167" s="90">
        <f>'Securities Details'!O70</f>
        <v>0</v>
      </c>
      <c r="AP167" s="90">
        <f>'Securities Details'!P70</f>
        <v>0</v>
      </c>
      <c r="AQ167" s="90">
        <f>'Securities Details'!Q70</f>
        <v>0</v>
      </c>
      <c r="AR167" s="90">
        <f>'Securities Details'!R70</f>
        <v>0</v>
      </c>
      <c r="AS167" s="97">
        <f>'Securities Details'!S70</f>
        <v>0</v>
      </c>
      <c r="AT167" s="90">
        <f>'Securities Details'!T70</f>
        <v>0</v>
      </c>
      <c r="AU167" s="90">
        <f>'Securities Details'!U70</f>
        <v>0</v>
      </c>
      <c r="AV167" s="90" t="str">
        <f>IF(AU167="Yes",'Securities Details'!V70,"")</f>
        <v/>
      </c>
      <c r="AW167" s="90">
        <f>'Securities Details'!W70</f>
        <v>0</v>
      </c>
      <c r="AX167" s="90">
        <f>'Securities Details'!X70</f>
        <v>0</v>
      </c>
      <c r="AY167" s="97" t="str">
        <f>IF(AU167="Yes",'Securities Details'!Y70,"")</f>
        <v/>
      </c>
      <c r="AZ167" s="90" t="str">
        <f>IF(AU167="Yes",'Securities Details'!Z70,"")</f>
        <v/>
      </c>
      <c r="BA167" s="90">
        <f>'Securities Details'!AB70</f>
        <v>0</v>
      </c>
      <c r="BB167" s="90" t="str">
        <f>IF(AU167="Yes",'Securities Details'!AA70,"")</f>
        <v/>
      </c>
      <c r="BC167" s="90">
        <f>'Securities Details'!AC70</f>
        <v>0</v>
      </c>
      <c r="BD167" s="90">
        <f>'Securities Details'!AD70</f>
        <v>0</v>
      </c>
      <c r="BE167" s="90">
        <f>'Securities Details'!AE70</f>
        <v>0</v>
      </c>
      <c r="BF167" s="90">
        <f>'Securities Details'!AF70</f>
        <v>0</v>
      </c>
      <c r="BG167" s="90">
        <f>'Securities Details'!AG70</f>
        <v>0</v>
      </c>
      <c r="BH167" s="90">
        <f>'Securities Details'!AH70</f>
        <v>0</v>
      </c>
      <c r="BI167" s="90">
        <f>'Securities Details'!AI70</f>
        <v>0</v>
      </c>
      <c r="BJ167" s="90">
        <f>'Securities Details'!AJ70</f>
        <v>0</v>
      </c>
      <c r="BK167" s="90">
        <f>'Securities Details'!AK70</f>
        <v>0</v>
      </c>
      <c r="BL167" s="90">
        <f>'Securities Details'!AL70</f>
        <v>0</v>
      </c>
      <c r="BM167" s="90">
        <f>'Securities Details'!AM70</f>
        <v>0</v>
      </c>
      <c r="BN167" s="90" t="str">
        <f>IF('Securities Details'!AN70="","",IF('Securities Details'!$E$11="Yes",'Securities Details'!AN70,""))</f>
        <v/>
      </c>
      <c r="BO167" s="90" t="str">
        <f>IF('Securities Details'!AO70="","",IF('Securities Details'!$E$11="Yes",'Securities Details'!AO70,""))</f>
        <v/>
      </c>
      <c r="BP167" s="90" t="str">
        <f>IF('Securities Details'!$E$11="Yes",'Securities Details'!AP70,"")</f>
        <v/>
      </c>
      <c r="BQ167" s="90" t="str">
        <f>IF(BE167=SecDLookups!$S$2,TRIM(LEFT(BF167, SEARCH("-",BF167,1)-1)),"")</f>
        <v/>
      </c>
      <c r="BR167" s="90" t="str">
        <f>IF(BE167=SecDLookups!$S$2,TRIM(RIGHT(BF167, LEN(BF167) - SEARCH("-",BF167,1))),"")</f>
        <v/>
      </c>
      <c r="BS167" s="90" t="str">
        <f>IF(BE167=SecDLookups!$S$3,BF167,"")</f>
        <v/>
      </c>
      <c r="BT167" s="90" t="str">
        <f>IF(BE167=SecDLookups!$S$4,BF167,"")</f>
        <v/>
      </c>
      <c r="BU167" s="90" t="str">
        <f>IF(BG167=SecDLookups!$T$2,TRIM(LEFT(BH167, SEARCH("-",BH167,1)-1)),"")</f>
        <v/>
      </c>
      <c r="BV167" s="90" t="str">
        <f>IF(BG167=SecDLookups!$T$2,TRIM(RIGHT(BH167,LEN(BH167) - SEARCH("-",BH167,1))),"")</f>
        <v/>
      </c>
      <c r="BW167" s="90" t="str">
        <f>IF(BG167=SecDLookups!$T$3,BH167,"")</f>
        <v/>
      </c>
      <c r="BX167" s="90" t="str">
        <f>IF(BG167=SecDLookups!$T$4,BH167,"")</f>
        <v/>
      </c>
      <c r="BY167" s="90" t="str">
        <f>IF(BI167=SecDLookups!$U$2,TRIM(LEFT(BJ167, SEARCH("-",BJ167,1)-1)),"")</f>
        <v/>
      </c>
      <c r="BZ167" s="90" t="str">
        <f>IF(BI167=SecDLookups!$U$2,TRIM(RIGHT(BJ167, LEN(BJ167) - SEARCH("-",BJ167,1))),"")</f>
        <v/>
      </c>
      <c r="CA167" s="90" t="str">
        <f>IF(BI167=SecDLookups!$U$3,BJ167,"")</f>
        <v/>
      </c>
      <c r="CB167" s="90" t="str">
        <f>IF(BI167=SecDLookups!$U$4,BJ167,"")</f>
        <v/>
      </c>
      <c r="CC167" s="90" t="str">
        <f>IF(BK167=SecDLookups!$V$2,TRIM(LEFT(BL167, SEARCH("-",BL167,1)-1)),"")</f>
        <v/>
      </c>
      <c r="CD167" s="90" t="str">
        <f>IF(BK167=SecDLookups!$V$2,TRIM(RIGHT(BL167, LEN(BL167) - SEARCH("-",BL167,1))),"")</f>
        <v/>
      </c>
      <c r="CE167" s="90" t="str">
        <f>IF(BK167=SecDLookups!$V$3,BL167,"")</f>
        <v/>
      </c>
      <c r="CF167" s="90" t="str">
        <f>IF(BK167=SecDLookups!$V$4,BL167,"")</f>
        <v/>
      </c>
    </row>
    <row r="168" spans="28:84" x14ac:dyDescent="0.25">
      <c r="AB168" s="89"/>
      <c r="AC168" s="111">
        <f>'Securities Details'!C71</f>
        <v>0</v>
      </c>
      <c r="AD168" s="111">
        <f>'Securities Details'!D71</f>
        <v>0</v>
      </c>
      <c r="AE168" s="111">
        <f>'Securities Details'!E71</f>
        <v>0</v>
      </c>
      <c r="AF168" s="111">
        <f>'Securities Details'!F71</f>
        <v>0</v>
      </c>
      <c r="AG168" s="111">
        <f>'Securities Details'!G71</f>
        <v>0</v>
      </c>
      <c r="AH168" s="106" t="e">
        <f>VLOOKUP(AG168,SecDLookups!$D$2:$E$11,2,FALSE)</f>
        <v>#N/A</v>
      </c>
      <c r="AI168" s="106">
        <f>'Securities Details'!I71</f>
        <v>0</v>
      </c>
      <c r="AJ168" s="106">
        <f>'Securities Details'!J71</f>
        <v>0</v>
      </c>
      <c r="AK168" s="111">
        <f>'Securities Details'!K71</f>
        <v>0</v>
      </c>
      <c r="AL168" s="111">
        <f>'Securities Details'!L71</f>
        <v>0</v>
      </c>
      <c r="AM168" s="113">
        <f>'Securities Details'!M71</f>
        <v>0</v>
      </c>
      <c r="AN168" s="90">
        <f>'Securities Details'!N71</f>
        <v>0</v>
      </c>
      <c r="AO168" s="90">
        <f>'Securities Details'!O71</f>
        <v>0</v>
      </c>
      <c r="AP168" s="90">
        <f>'Securities Details'!P71</f>
        <v>0</v>
      </c>
      <c r="AQ168" s="90">
        <f>'Securities Details'!Q71</f>
        <v>0</v>
      </c>
      <c r="AR168" s="90">
        <f>'Securities Details'!R71</f>
        <v>0</v>
      </c>
      <c r="AS168" s="97">
        <f>'Securities Details'!S71</f>
        <v>0</v>
      </c>
      <c r="AT168" s="90">
        <f>'Securities Details'!T71</f>
        <v>0</v>
      </c>
      <c r="AU168" s="90">
        <f>'Securities Details'!U71</f>
        <v>0</v>
      </c>
      <c r="AV168" s="90" t="str">
        <f>IF(AU168="Yes",'Securities Details'!V71,"")</f>
        <v/>
      </c>
      <c r="AW168" s="90">
        <f>'Securities Details'!W71</f>
        <v>0</v>
      </c>
      <c r="AX168" s="90">
        <f>'Securities Details'!X71</f>
        <v>0</v>
      </c>
      <c r="AY168" s="97" t="str">
        <f>IF(AU168="Yes",'Securities Details'!Y71,"")</f>
        <v/>
      </c>
      <c r="AZ168" s="90" t="str">
        <f>IF(AU168="Yes",'Securities Details'!Z71,"")</f>
        <v/>
      </c>
      <c r="BA168" s="90">
        <f>'Securities Details'!AB71</f>
        <v>0</v>
      </c>
      <c r="BB168" s="90" t="str">
        <f>IF(AU168="Yes",'Securities Details'!AA71,"")</f>
        <v/>
      </c>
      <c r="BC168" s="90">
        <f>'Securities Details'!AC71</f>
        <v>0</v>
      </c>
      <c r="BD168" s="90">
        <f>'Securities Details'!AD71</f>
        <v>0</v>
      </c>
      <c r="BE168" s="90">
        <f>'Securities Details'!AE71</f>
        <v>0</v>
      </c>
      <c r="BF168" s="90">
        <f>'Securities Details'!AF71</f>
        <v>0</v>
      </c>
      <c r="BG168" s="90">
        <f>'Securities Details'!AG71</f>
        <v>0</v>
      </c>
      <c r="BH168" s="90">
        <f>'Securities Details'!AH71</f>
        <v>0</v>
      </c>
      <c r="BI168" s="90">
        <f>'Securities Details'!AI71</f>
        <v>0</v>
      </c>
      <c r="BJ168" s="90">
        <f>'Securities Details'!AJ71</f>
        <v>0</v>
      </c>
      <c r="BK168" s="90">
        <f>'Securities Details'!AK71</f>
        <v>0</v>
      </c>
      <c r="BL168" s="90">
        <f>'Securities Details'!AL71</f>
        <v>0</v>
      </c>
      <c r="BM168" s="90">
        <f>'Securities Details'!AM71</f>
        <v>0</v>
      </c>
      <c r="BN168" s="90" t="str">
        <f>IF('Securities Details'!AN71="","",IF('Securities Details'!$E$11="Yes",'Securities Details'!AN71,""))</f>
        <v/>
      </c>
      <c r="BO168" s="90" t="str">
        <f>IF('Securities Details'!AO71="","",IF('Securities Details'!$E$11="Yes",'Securities Details'!AO71,""))</f>
        <v/>
      </c>
      <c r="BP168" s="90" t="str">
        <f>IF('Securities Details'!$E$11="Yes",'Securities Details'!AP71,"")</f>
        <v/>
      </c>
      <c r="BQ168" s="90" t="str">
        <f>IF(BE168=SecDLookups!$S$2,TRIM(LEFT(BF168, SEARCH("-",BF168,1)-1)),"")</f>
        <v/>
      </c>
      <c r="BR168" s="90" t="str">
        <f>IF(BE168=SecDLookups!$S$2,TRIM(RIGHT(BF168, LEN(BF168) - SEARCH("-",BF168,1))),"")</f>
        <v/>
      </c>
      <c r="BS168" s="90" t="str">
        <f>IF(BE168=SecDLookups!$S$3,BF168,"")</f>
        <v/>
      </c>
      <c r="BT168" s="90" t="str">
        <f>IF(BE168=SecDLookups!$S$4,BF168,"")</f>
        <v/>
      </c>
      <c r="BU168" s="90" t="str">
        <f>IF(BG168=SecDLookups!$T$2,TRIM(LEFT(BH168, SEARCH("-",BH168,1)-1)),"")</f>
        <v/>
      </c>
      <c r="BV168" s="90" t="str">
        <f>IF(BG168=SecDLookups!$T$2,TRIM(RIGHT(BH168,LEN(BH168) - SEARCH("-",BH168,1))),"")</f>
        <v/>
      </c>
      <c r="BW168" s="90" t="str">
        <f>IF(BG168=SecDLookups!$T$3,BH168,"")</f>
        <v/>
      </c>
      <c r="BX168" s="90" t="str">
        <f>IF(BG168=SecDLookups!$T$4,BH168,"")</f>
        <v/>
      </c>
      <c r="BY168" s="90" t="str">
        <f>IF(BI168=SecDLookups!$U$2,TRIM(LEFT(BJ168, SEARCH("-",BJ168,1)-1)),"")</f>
        <v/>
      </c>
      <c r="BZ168" s="90" t="str">
        <f>IF(BI168=SecDLookups!$U$2,TRIM(RIGHT(BJ168, LEN(BJ168) - SEARCH("-",BJ168,1))),"")</f>
        <v/>
      </c>
      <c r="CA168" s="90" t="str">
        <f>IF(BI168=SecDLookups!$U$3,BJ168,"")</f>
        <v/>
      </c>
      <c r="CB168" s="90" t="str">
        <f>IF(BI168=SecDLookups!$U$4,BJ168,"")</f>
        <v/>
      </c>
      <c r="CC168" s="90" t="str">
        <f>IF(BK168=SecDLookups!$V$2,TRIM(LEFT(BL168, SEARCH("-",BL168,1)-1)),"")</f>
        <v/>
      </c>
      <c r="CD168" s="90" t="str">
        <f>IF(BK168=SecDLookups!$V$2,TRIM(RIGHT(BL168, LEN(BL168) - SEARCH("-",BL168,1))),"")</f>
        <v/>
      </c>
      <c r="CE168" s="90" t="str">
        <f>IF(BK168=SecDLookups!$V$3,BL168,"")</f>
        <v/>
      </c>
      <c r="CF168" s="90" t="str">
        <f>IF(BK168=SecDLookups!$V$4,BL168,"")</f>
        <v/>
      </c>
    </row>
    <row r="169" spans="28:84" x14ac:dyDescent="0.25">
      <c r="AB169" s="89"/>
      <c r="AC169" s="111">
        <f>'Securities Details'!C72</f>
        <v>0</v>
      </c>
      <c r="AD169" s="111">
        <f>'Securities Details'!D72</f>
        <v>0</v>
      </c>
      <c r="AE169" s="111">
        <f>'Securities Details'!E72</f>
        <v>0</v>
      </c>
      <c r="AF169" s="111">
        <f>'Securities Details'!F72</f>
        <v>0</v>
      </c>
      <c r="AG169" s="111">
        <f>'Securities Details'!G72</f>
        <v>0</v>
      </c>
      <c r="AH169" s="106" t="e">
        <f>VLOOKUP(AG169,SecDLookups!$D$2:$E$11,2,FALSE)</f>
        <v>#N/A</v>
      </c>
      <c r="AI169" s="106">
        <f>'Securities Details'!I72</f>
        <v>0</v>
      </c>
      <c r="AJ169" s="106">
        <f>'Securities Details'!J72</f>
        <v>0</v>
      </c>
      <c r="AK169" s="111">
        <f>'Securities Details'!K72</f>
        <v>0</v>
      </c>
      <c r="AL169" s="111">
        <f>'Securities Details'!L72</f>
        <v>0</v>
      </c>
      <c r="AM169" s="113">
        <f>'Securities Details'!M72</f>
        <v>0</v>
      </c>
      <c r="AN169" s="90">
        <f>'Securities Details'!N72</f>
        <v>0</v>
      </c>
      <c r="AO169" s="90">
        <f>'Securities Details'!O72</f>
        <v>0</v>
      </c>
      <c r="AP169" s="90">
        <f>'Securities Details'!P72</f>
        <v>0</v>
      </c>
      <c r="AQ169" s="90">
        <f>'Securities Details'!Q72</f>
        <v>0</v>
      </c>
      <c r="AR169" s="90">
        <f>'Securities Details'!R72</f>
        <v>0</v>
      </c>
      <c r="AS169" s="97">
        <f>'Securities Details'!S72</f>
        <v>0</v>
      </c>
      <c r="AT169" s="90">
        <f>'Securities Details'!T72</f>
        <v>0</v>
      </c>
      <c r="AU169" s="90">
        <f>'Securities Details'!U72</f>
        <v>0</v>
      </c>
      <c r="AV169" s="90" t="str">
        <f>IF(AU169="Yes",'Securities Details'!V72,"")</f>
        <v/>
      </c>
      <c r="AW169" s="90">
        <f>'Securities Details'!W72</f>
        <v>0</v>
      </c>
      <c r="AX169" s="90">
        <f>'Securities Details'!X72</f>
        <v>0</v>
      </c>
      <c r="AY169" s="97" t="str">
        <f>IF(AU169="Yes",'Securities Details'!Y72,"")</f>
        <v/>
      </c>
      <c r="AZ169" s="90" t="str">
        <f>IF(AU169="Yes",'Securities Details'!Z72,"")</f>
        <v/>
      </c>
      <c r="BA169" s="90">
        <f>'Securities Details'!AB72</f>
        <v>0</v>
      </c>
      <c r="BB169" s="90" t="str">
        <f>IF(AU169="Yes",'Securities Details'!AA72,"")</f>
        <v/>
      </c>
      <c r="BC169" s="90">
        <f>'Securities Details'!AC72</f>
        <v>0</v>
      </c>
      <c r="BD169" s="90">
        <f>'Securities Details'!AD72</f>
        <v>0</v>
      </c>
      <c r="BE169" s="90">
        <f>'Securities Details'!AE72</f>
        <v>0</v>
      </c>
      <c r="BF169" s="90">
        <f>'Securities Details'!AF72</f>
        <v>0</v>
      </c>
      <c r="BG169" s="90">
        <f>'Securities Details'!AG72</f>
        <v>0</v>
      </c>
      <c r="BH169" s="90">
        <f>'Securities Details'!AH72</f>
        <v>0</v>
      </c>
      <c r="BI169" s="90">
        <f>'Securities Details'!AI72</f>
        <v>0</v>
      </c>
      <c r="BJ169" s="90">
        <f>'Securities Details'!AJ72</f>
        <v>0</v>
      </c>
      <c r="BK169" s="90">
        <f>'Securities Details'!AK72</f>
        <v>0</v>
      </c>
      <c r="BL169" s="90">
        <f>'Securities Details'!AL72</f>
        <v>0</v>
      </c>
      <c r="BM169" s="90">
        <f>'Securities Details'!AM72</f>
        <v>0</v>
      </c>
      <c r="BN169" s="90" t="str">
        <f>IF('Securities Details'!AN72="","",IF('Securities Details'!$E$11="Yes",'Securities Details'!AN72,""))</f>
        <v/>
      </c>
      <c r="BO169" s="90" t="str">
        <f>IF('Securities Details'!AO72="","",IF('Securities Details'!$E$11="Yes",'Securities Details'!AO72,""))</f>
        <v/>
      </c>
      <c r="BP169" s="90" t="str">
        <f>IF('Securities Details'!$E$11="Yes",'Securities Details'!AP72,"")</f>
        <v/>
      </c>
      <c r="BQ169" s="90" t="str">
        <f>IF(BE169=SecDLookups!$S$2,TRIM(LEFT(BF169, SEARCH("-",BF169,1)-1)),"")</f>
        <v/>
      </c>
      <c r="BR169" s="90" t="str">
        <f>IF(BE169=SecDLookups!$S$2,TRIM(RIGHT(BF169, LEN(BF169) - SEARCH("-",BF169,1))),"")</f>
        <v/>
      </c>
      <c r="BS169" s="90" t="str">
        <f>IF(BE169=SecDLookups!$S$3,BF169,"")</f>
        <v/>
      </c>
      <c r="BT169" s="90" t="str">
        <f>IF(BE169=SecDLookups!$S$4,BF169,"")</f>
        <v/>
      </c>
      <c r="BU169" s="90" t="str">
        <f>IF(BG169=SecDLookups!$T$2,TRIM(LEFT(BH169, SEARCH("-",BH169,1)-1)),"")</f>
        <v/>
      </c>
      <c r="BV169" s="90" t="str">
        <f>IF(BG169=SecDLookups!$T$2,TRIM(RIGHT(BH169,LEN(BH169) - SEARCH("-",BH169,1))),"")</f>
        <v/>
      </c>
      <c r="BW169" s="90" t="str">
        <f>IF(BG169=SecDLookups!$T$3,BH169,"")</f>
        <v/>
      </c>
      <c r="BX169" s="90" t="str">
        <f>IF(BG169=SecDLookups!$T$4,BH169,"")</f>
        <v/>
      </c>
      <c r="BY169" s="90" t="str">
        <f>IF(BI169=SecDLookups!$U$2,TRIM(LEFT(BJ169, SEARCH("-",BJ169,1)-1)),"")</f>
        <v/>
      </c>
      <c r="BZ169" s="90" t="str">
        <f>IF(BI169=SecDLookups!$U$2,TRIM(RIGHT(BJ169, LEN(BJ169) - SEARCH("-",BJ169,1))),"")</f>
        <v/>
      </c>
      <c r="CA169" s="90" t="str">
        <f>IF(BI169=SecDLookups!$U$3,BJ169,"")</f>
        <v/>
      </c>
      <c r="CB169" s="90" t="str">
        <f>IF(BI169=SecDLookups!$U$4,BJ169,"")</f>
        <v/>
      </c>
      <c r="CC169" s="90" t="str">
        <f>IF(BK169=SecDLookups!$V$2,TRIM(LEFT(BL169, SEARCH("-",BL169,1)-1)),"")</f>
        <v/>
      </c>
      <c r="CD169" s="90" t="str">
        <f>IF(BK169=SecDLookups!$V$2,TRIM(RIGHT(BL169, LEN(BL169) - SEARCH("-",BL169,1))),"")</f>
        <v/>
      </c>
      <c r="CE169" s="90" t="str">
        <f>IF(BK169=SecDLookups!$V$3,BL169,"")</f>
        <v/>
      </c>
      <c r="CF169" s="90" t="str">
        <f>IF(BK169=SecDLookups!$V$4,BL169,"")</f>
        <v/>
      </c>
    </row>
    <row r="170" spans="28:84" x14ac:dyDescent="0.25">
      <c r="AB170" s="89"/>
      <c r="AC170" s="111">
        <f>'Securities Details'!C73</f>
        <v>0</v>
      </c>
      <c r="AD170" s="111">
        <f>'Securities Details'!D73</f>
        <v>0</v>
      </c>
      <c r="AE170" s="111">
        <f>'Securities Details'!E73</f>
        <v>0</v>
      </c>
      <c r="AF170" s="111">
        <f>'Securities Details'!F73</f>
        <v>0</v>
      </c>
      <c r="AG170" s="111">
        <f>'Securities Details'!G73</f>
        <v>0</v>
      </c>
      <c r="AH170" s="106" t="e">
        <f>VLOOKUP(AG170,SecDLookups!$D$2:$E$11,2,FALSE)</f>
        <v>#N/A</v>
      </c>
      <c r="AI170" s="106">
        <f>'Securities Details'!I73</f>
        <v>0</v>
      </c>
      <c r="AJ170" s="106">
        <f>'Securities Details'!J73</f>
        <v>0</v>
      </c>
      <c r="AK170" s="111">
        <f>'Securities Details'!K73</f>
        <v>0</v>
      </c>
      <c r="AL170" s="111">
        <f>'Securities Details'!L73</f>
        <v>0</v>
      </c>
      <c r="AM170" s="113">
        <f>'Securities Details'!M73</f>
        <v>0</v>
      </c>
      <c r="AN170" s="90">
        <f>'Securities Details'!N73</f>
        <v>0</v>
      </c>
      <c r="AO170" s="90">
        <f>'Securities Details'!O73</f>
        <v>0</v>
      </c>
      <c r="AP170" s="90">
        <f>'Securities Details'!P73</f>
        <v>0</v>
      </c>
      <c r="AQ170" s="90">
        <f>'Securities Details'!Q73</f>
        <v>0</v>
      </c>
      <c r="AR170" s="90">
        <f>'Securities Details'!R73</f>
        <v>0</v>
      </c>
      <c r="AS170" s="97">
        <f>'Securities Details'!S73</f>
        <v>0</v>
      </c>
      <c r="AT170" s="90">
        <f>'Securities Details'!T73</f>
        <v>0</v>
      </c>
      <c r="AU170" s="90">
        <f>'Securities Details'!U73</f>
        <v>0</v>
      </c>
      <c r="AV170" s="90" t="str">
        <f>IF(AU170="Yes",'Securities Details'!V73,"")</f>
        <v/>
      </c>
      <c r="AW170" s="90">
        <f>'Securities Details'!W73</f>
        <v>0</v>
      </c>
      <c r="AX170" s="90">
        <f>'Securities Details'!X73</f>
        <v>0</v>
      </c>
      <c r="AY170" s="97" t="str">
        <f>IF(AU170="Yes",'Securities Details'!Y73,"")</f>
        <v/>
      </c>
      <c r="AZ170" s="90" t="str">
        <f>IF(AU170="Yes",'Securities Details'!Z73,"")</f>
        <v/>
      </c>
      <c r="BA170" s="90">
        <f>'Securities Details'!AB73</f>
        <v>0</v>
      </c>
      <c r="BB170" s="90" t="str">
        <f>IF(AU170="Yes",'Securities Details'!AA73,"")</f>
        <v/>
      </c>
      <c r="BC170" s="90">
        <f>'Securities Details'!AC73</f>
        <v>0</v>
      </c>
      <c r="BD170" s="90">
        <f>'Securities Details'!AD73</f>
        <v>0</v>
      </c>
      <c r="BE170" s="90">
        <f>'Securities Details'!AE73</f>
        <v>0</v>
      </c>
      <c r="BF170" s="90">
        <f>'Securities Details'!AF73</f>
        <v>0</v>
      </c>
      <c r="BG170" s="90">
        <f>'Securities Details'!AG73</f>
        <v>0</v>
      </c>
      <c r="BH170" s="90">
        <f>'Securities Details'!AH73</f>
        <v>0</v>
      </c>
      <c r="BI170" s="90">
        <f>'Securities Details'!AI73</f>
        <v>0</v>
      </c>
      <c r="BJ170" s="90">
        <f>'Securities Details'!AJ73</f>
        <v>0</v>
      </c>
      <c r="BK170" s="90">
        <f>'Securities Details'!AK73</f>
        <v>0</v>
      </c>
      <c r="BL170" s="90">
        <f>'Securities Details'!AL73</f>
        <v>0</v>
      </c>
      <c r="BM170" s="90">
        <f>'Securities Details'!AM73</f>
        <v>0</v>
      </c>
      <c r="BN170" s="90" t="str">
        <f>IF('Securities Details'!AN73="","",IF('Securities Details'!$E$11="Yes",'Securities Details'!AN73,""))</f>
        <v/>
      </c>
      <c r="BO170" s="90" t="str">
        <f>IF('Securities Details'!AO73="","",IF('Securities Details'!$E$11="Yes",'Securities Details'!AO73,""))</f>
        <v/>
      </c>
      <c r="BP170" s="90" t="str">
        <f>IF('Securities Details'!$E$11="Yes",'Securities Details'!AP73,"")</f>
        <v/>
      </c>
      <c r="BQ170" s="90" t="str">
        <f>IF(BE170=SecDLookups!$S$2,TRIM(LEFT(BF170, SEARCH("-",BF170,1)-1)),"")</f>
        <v/>
      </c>
      <c r="BR170" s="90" t="str">
        <f>IF(BE170=SecDLookups!$S$2,TRIM(RIGHT(BF170, LEN(BF170) - SEARCH("-",BF170,1))),"")</f>
        <v/>
      </c>
      <c r="BS170" s="90" t="str">
        <f>IF(BE170=SecDLookups!$S$3,BF170,"")</f>
        <v/>
      </c>
      <c r="BT170" s="90" t="str">
        <f>IF(BE170=SecDLookups!$S$4,BF170,"")</f>
        <v/>
      </c>
      <c r="BU170" s="90" t="str">
        <f>IF(BG170=SecDLookups!$T$2,TRIM(LEFT(BH170, SEARCH("-",BH170,1)-1)),"")</f>
        <v/>
      </c>
      <c r="BV170" s="90" t="str">
        <f>IF(BG170=SecDLookups!$T$2,TRIM(RIGHT(BH170,LEN(BH170) - SEARCH("-",BH170,1))),"")</f>
        <v/>
      </c>
      <c r="BW170" s="90" t="str">
        <f>IF(BG170=SecDLookups!$T$3,BH170,"")</f>
        <v/>
      </c>
      <c r="BX170" s="90" t="str">
        <f>IF(BG170=SecDLookups!$T$4,BH170,"")</f>
        <v/>
      </c>
      <c r="BY170" s="90" t="str">
        <f>IF(BI170=SecDLookups!$U$2,TRIM(LEFT(BJ170, SEARCH("-",BJ170,1)-1)),"")</f>
        <v/>
      </c>
      <c r="BZ170" s="90" t="str">
        <f>IF(BI170=SecDLookups!$U$2,TRIM(RIGHT(BJ170, LEN(BJ170) - SEARCH("-",BJ170,1))),"")</f>
        <v/>
      </c>
      <c r="CA170" s="90" t="str">
        <f>IF(BI170=SecDLookups!$U$3,BJ170,"")</f>
        <v/>
      </c>
      <c r="CB170" s="90" t="str">
        <f>IF(BI170=SecDLookups!$U$4,BJ170,"")</f>
        <v/>
      </c>
      <c r="CC170" s="90" t="str">
        <f>IF(BK170=SecDLookups!$V$2,TRIM(LEFT(BL170, SEARCH("-",BL170,1)-1)),"")</f>
        <v/>
      </c>
      <c r="CD170" s="90" t="str">
        <f>IF(BK170=SecDLookups!$V$2,TRIM(RIGHT(BL170, LEN(BL170) - SEARCH("-",BL170,1))),"")</f>
        <v/>
      </c>
      <c r="CE170" s="90" t="str">
        <f>IF(BK170=SecDLookups!$V$3,BL170,"")</f>
        <v/>
      </c>
      <c r="CF170" s="90" t="str">
        <f>IF(BK170=SecDLookups!$V$4,BL170,"")</f>
        <v/>
      </c>
    </row>
    <row r="171" spans="28:84" x14ac:dyDescent="0.25">
      <c r="AB171" s="89"/>
      <c r="AC171" s="111">
        <f>'Securities Details'!C74</f>
        <v>0</v>
      </c>
      <c r="AD171" s="111">
        <f>'Securities Details'!D74</f>
        <v>0</v>
      </c>
      <c r="AE171" s="111">
        <f>'Securities Details'!E74</f>
        <v>0</v>
      </c>
      <c r="AF171" s="111">
        <f>'Securities Details'!F74</f>
        <v>0</v>
      </c>
      <c r="AG171" s="111">
        <f>'Securities Details'!G74</f>
        <v>0</v>
      </c>
      <c r="AH171" s="106" t="e">
        <f>VLOOKUP(AG171,SecDLookups!$D$2:$E$11,2,FALSE)</f>
        <v>#N/A</v>
      </c>
      <c r="AI171" s="106">
        <f>'Securities Details'!I74</f>
        <v>0</v>
      </c>
      <c r="AJ171" s="106">
        <f>'Securities Details'!J74</f>
        <v>0</v>
      </c>
      <c r="AK171" s="111">
        <f>'Securities Details'!K74</f>
        <v>0</v>
      </c>
      <c r="AL171" s="111">
        <f>'Securities Details'!L74</f>
        <v>0</v>
      </c>
      <c r="AM171" s="113">
        <f>'Securities Details'!M74</f>
        <v>0</v>
      </c>
      <c r="AN171" s="90">
        <f>'Securities Details'!N74</f>
        <v>0</v>
      </c>
      <c r="AO171" s="90">
        <f>'Securities Details'!O74</f>
        <v>0</v>
      </c>
      <c r="AP171" s="90">
        <f>'Securities Details'!P74</f>
        <v>0</v>
      </c>
      <c r="AQ171" s="90">
        <f>'Securities Details'!Q74</f>
        <v>0</v>
      </c>
      <c r="AR171" s="90">
        <f>'Securities Details'!R74</f>
        <v>0</v>
      </c>
      <c r="AS171" s="97">
        <f>'Securities Details'!S74</f>
        <v>0</v>
      </c>
      <c r="AT171" s="90">
        <f>'Securities Details'!T74</f>
        <v>0</v>
      </c>
      <c r="AU171" s="90">
        <f>'Securities Details'!U74</f>
        <v>0</v>
      </c>
      <c r="AV171" s="90" t="str">
        <f>IF(AU171="Yes",'Securities Details'!V74,"")</f>
        <v/>
      </c>
      <c r="AW171" s="90">
        <f>'Securities Details'!W74</f>
        <v>0</v>
      </c>
      <c r="AX171" s="90">
        <f>'Securities Details'!X74</f>
        <v>0</v>
      </c>
      <c r="AY171" s="97" t="str">
        <f>IF(AU171="Yes",'Securities Details'!Y74,"")</f>
        <v/>
      </c>
      <c r="AZ171" s="90" t="str">
        <f>IF(AU171="Yes",'Securities Details'!Z74,"")</f>
        <v/>
      </c>
      <c r="BA171" s="90">
        <f>'Securities Details'!AB74</f>
        <v>0</v>
      </c>
      <c r="BB171" s="90" t="str">
        <f>IF(AU171="Yes",'Securities Details'!AA74,"")</f>
        <v/>
      </c>
      <c r="BC171" s="90">
        <f>'Securities Details'!AC74</f>
        <v>0</v>
      </c>
      <c r="BD171" s="90">
        <f>'Securities Details'!AD74</f>
        <v>0</v>
      </c>
      <c r="BE171" s="90">
        <f>'Securities Details'!AE74</f>
        <v>0</v>
      </c>
      <c r="BF171" s="90">
        <f>'Securities Details'!AF74</f>
        <v>0</v>
      </c>
      <c r="BG171" s="90">
        <f>'Securities Details'!AG74</f>
        <v>0</v>
      </c>
      <c r="BH171" s="90">
        <f>'Securities Details'!AH74</f>
        <v>0</v>
      </c>
      <c r="BI171" s="90">
        <f>'Securities Details'!AI74</f>
        <v>0</v>
      </c>
      <c r="BJ171" s="90">
        <f>'Securities Details'!AJ74</f>
        <v>0</v>
      </c>
      <c r="BK171" s="90">
        <f>'Securities Details'!AK74</f>
        <v>0</v>
      </c>
      <c r="BL171" s="90">
        <f>'Securities Details'!AL74</f>
        <v>0</v>
      </c>
      <c r="BM171" s="90">
        <f>'Securities Details'!AM74</f>
        <v>0</v>
      </c>
      <c r="BN171" s="90" t="str">
        <f>IF('Securities Details'!AN74="","",IF('Securities Details'!$E$11="Yes",'Securities Details'!AN74,""))</f>
        <v/>
      </c>
      <c r="BO171" s="90" t="str">
        <f>IF('Securities Details'!AO74="","",IF('Securities Details'!$E$11="Yes",'Securities Details'!AO74,""))</f>
        <v/>
      </c>
      <c r="BP171" s="90" t="str">
        <f>IF('Securities Details'!$E$11="Yes",'Securities Details'!AP74,"")</f>
        <v/>
      </c>
      <c r="BQ171" s="90" t="str">
        <f>IF(BE171=SecDLookups!$S$2,TRIM(LEFT(BF171, SEARCH("-",BF171,1)-1)),"")</f>
        <v/>
      </c>
      <c r="BR171" s="90" t="str">
        <f>IF(BE171=SecDLookups!$S$2,TRIM(RIGHT(BF171, LEN(BF171) - SEARCH("-",BF171,1))),"")</f>
        <v/>
      </c>
      <c r="BS171" s="90" t="str">
        <f>IF(BE171=SecDLookups!$S$3,BF171,"")</f>
        <v/>
      </c>
      <c r="BT171" s="90" t="str">
        <f>IF(BE171=SecDLookups!$S$4,BF171,"")</f>
        <v/>
      </c>
      <c r="BU171" s="90" t="str">
        <f>IF(BG171=SecDLookups!$T$2,TRIM(LEFT(BH171, SEARCH("-",BH171,1)-1)),"")</f>
        <v/>
      </c>
      <c r="BV171" s="90" t="str">
        <f>IF(BG171=SecDLookups!$T$2,TRIM(RIGHT(BH171,LEN(BH171) - SEARCH("-",BH171,1))),"")</f>
        <v/>
      </c>
      <c r="BW171" s="90" t="str">
        <f>IF(BG171=SecDLookups!$T$3,BH171,"")</f>
        <v/>
      </c>
      <c r="BX171" s="90" t="str">
        <f>IF(BG171=SecDLookups!$T$4,BH171,"")</f>
        <v/>
      </c>
      <c r="BY171" s="90" t="str">
        <f>IF(BI171=SecDLookups!$U$2,TRIM(LEFT(BJ171, SEARCH("-",BJ171,1)-1)),"")</f>
        <v/>
      </c>
      <c r="BZ171" s="90" t="str">
        <f>IF(BI171=SecDLookups!$U$2,TRIM(RIGHT(BJ171, LEN(BJ171) - SEARCH("-",BJ171,1))),"")</f>
        <v/>
      </c>
      <c r="CA171" s="90" t="str">
        <f>IF(BI171=SecDLookups!$U$3,BJ171,"")</f>
        <v/>
      </c>
      <c r="CB171" s="90" t="str">
        <f>IF(BI171=SecDLookups!$U$4,BJ171,"")</f>
        <v/>
      </c>
      <c r="CC171" s="90" t="str">
        <f>IF(BK171=SecDLookups!$V$2,TRIM(LEFT(BL171, SEARCH("-",BL171,1)-1)),"")</f>
        <v/>
      </c>
      <c r="CD171" s="90" t="str">
        <f>IF(BK171=SecDLookups!$V$2,TRIM(RIGHT(BL171, LEN(BL171) - SEARCH("-",BL171,1))),"")</f>
        <v/>
      </c>
      <c r="CE171" s="90" t="str">
        <f>IF(BK171=SecDLookups!$V$3,BL171,"")</f>
        <v/>
      </c>
      <c r="CF171" s="90" t="str">
        <f>IF(BK171=SecDLookups!$V$4,BL171,"")</f>
        <v/>
      </c>
    </row>
    <row r="172" spans="28:84" x14ac:dyDescent="0.25">
      <c r="AB172" s="89"/>
      <c r="AC172" s="111">
        <f>'Securities Details'!C75</f>
        <v>0</v>
      </c>
      <c r="AD172" s="111">
        <f>'Securities Details'!D75</f>
        <v>0</v>
      </c>
      <c r="AE172" s="111">
        <f>'Securities Details'!E75</f>
        <v>0</v>
      </c>
      <c r="AF172" s="111">
        <f>'Securities Details'!F75</f>
        <v>0</v>
      </c>
      <c r="AG172" s="111">
        <f>'Securities Details'!G75</f>
        <v>0</v>
      </c>
      <c r="AH172" s="106" t="e">
        <f>VLOOKUP(AG172,SecDLookups!$D$2:$E$11,2,FALSE)</f>
        <v>#N/A</v>
      </c>
      <c r="AI172" s="106">
        <f>'Securities Details'!I75</f>
        <v>0</v>
      </c>
      <c r="AJ172" s="106">
        <f>'Securities Details'!J75</f>
        <v>0</v>
      </c>
      <c r="AK172" s="111">
        <f>'Securities Details'!K75</f>
        <v>0</v>
      </c>
      <c r="AL172" s="111">
        <f>'Securities Details'!L75</f>
        <v>0</v>
      </c>
      <c r="AM172" s="113">
        <f>'Securities Details'!M75</f>
        <v>0</v>
      </c>
      <c r="AN172" s="90">
        <f>'Securities Details'!N75</f>
        <v>0</v>
      </c>
      <c r="AO172" s="90">
        <f>'Securities Details'!O75</f>
        <v>0</v>
      </c>
      <c r="AP172" s="90">
        <f>'Securities Details'!P75</f>
        <v>0</v>
      </c>
      <c r="AQ172" s="90">
        <f>'Securities Details'!Q75</f>
        <v>0</v>
      </c>
      <c r="AR172" s="90">
        <f>'Securities Details'!R75</f>
        <v>0</v>
      </c>
      <c r="AS172" s="97">
        <f>'Securities Details'!S75</f>
        <v>0</v>
      </c>
      <c r="AT172" s="90">
        <f>'Securities Details'!T75</f>
        <v>0</v>
      </c>
      <c r="AU172" s="90">
        <f>'Securities Details'!U75</f>
        <v>0</v>
      </c>
      <c r="AV172" s="90" t="str">
        <f>IF(AU172="Yes",'Securities Details'!V75,"")</f>
        <v/>
      </c>
      <c r="AW172" s="90">
        <f>'Securities Details'!W75</f>
        <v>0</v>
      </c>
      <c r="AX172" s="90">
        <f>'Securities Details'!X75</f>
        <v>0</v>
      </c>
      <c r="AY172" s="97" t="str">
        <f>IF(AU172="Yes",'Securities Details'!Y75,"")</f>
        <v/>
      </c>
      <c r="AZ172" s="90" t="str">
        <f>IF(AU172="Yes",'Securities Details'!Z75,"")</f>
        <v/>
      </c>
      <c r="BA172" s="90">
        <f>'Securities Details'!AB75</f>
        <v>0</v>
      </c>
      <c r="BB172" s="90" t="str">
        <f>IF(AU172="Yes",'Securities Details'!AA75,"")</f>
        <v/>
      </c>
      <c r="BC172" s="90">
        <f>'Securities Details'!AC75</f>
        <v>0</v>
      </c>
      <c r="BD172" s="90">
        <f>'Securities Details'!AD75</f>
        <v>0</v>
      </c>
      <c r="BE172" s="90">
        <f>'Securities Details'!AE75</f>
        <v>0</v>
      </c>
      <c r="BF172" s="90">
        <f>'Securities Details'!AF75</f>
        <v>0</v>
      </c>
      <c r="BG172" s="90">
        <f>'Securities Details'!AG75</f>
        <v>0</v>
      </c>
      <c r="BH172" s="90">
        <f>'Securities Details'!AH75</f>
        <v>0</v>
      </c>
      <c r="BI172" s="90">
        <f>'Securities Details'!AI75</f>
        <v>0</v>
      </c>
      <c r="BJ172" s="90">
        <f>'Securities Details'!AJ75</f>
        <v>0</v>
      </c>
      <c r="BK172" s="90">
        <f>'Securities Details'!AK75</f>
        <v>0</v>
      </c>
      <c r="BL172" s="90">
        <f>'Securities Details'!AL75</f>
        <v>0</v>
      </c>
      <c r="BM172" s="90">
        <f>'Securities Details'!AM75</f>
        <v>0</v>
      </c>
      <c r="BN172" s="90" t="str">
        <f>IF('Securities Details'!AN75="","",IF('Securities Details'!$E$11="Yes",'Securities Details'!AN75,""))</f>
        <v/>
      </c>
      <c r="BO172" s="90" t="str">
        <f>IF('Securities Details'!AO75="","",IF('Securities Details'!$E$11="Yes",'Securities Details'!AO75,""))</f>
        <v/>
      </c>
      <c r="BP172" s="90" t="str">
        <f>IF('Securities Details'!$E$11="Yes",'Securities Details'!AP75,"")</f>
        <v/>
      </c>
      <c r="BQ172" s="90" t="str">
        <f>IF(BE172=SecDLookups!$S$2,TRIM(LEFT(BF172, SEARCH("-",BF172,1)-1)),"")</f>
        <v/>
      </c>
      <c r="BR172" s="90" t="str">
        <f>IF(BE172=SecDLookups!$S$2,TRIM(RIGHT(BF172, LEN(BF172) - SEARCH("-",BF172,1))),"")</f>
        <v/>
      </c>
      <c r="BS172" s="90" t="str">
        <f>IF(BE172=SecDLookups!$S$3,BF172,"")</f>
        <v/>
      </c>
      <c r="BT172" s="90" t="str">
        <f>IF(BE172=SecDLookups!$S$4,BF172,"")</f>
        <v/>
      </c>
      <c r="BU172" s="90" t="str">
        <f>IF(BG172=SecDLookups!$T$2,TRIM(LEFT(BH172, SEARCH("-",BH172,1)-1)),"")</f>
        <v/>
      </c>
      <c r="BV172" s="90" t="str">
        <f>IF(BG172=SecDLookups!$T$2,TRIM(RIGHT(BH172,LEN(BH172) - SEARCH("-",BH172,1))),"")</f>
        <v/>
      </c>
      <c r="BW172" s="90" t="str">
        <f>IF(BG172=SecDLookups!$T$3,BH172,"")</f>
        <v/>
      </c>
      <c r="BX172" s="90" t="str">
        <f>IF(BG172=SecDLookups!$T$4,BH172,"")</f>
        <v/>
      </c>
      <c r="BY172" s="90" t="str">
        <f>IF(BI172=SecDLookups!$U$2,TRIM(LEFT(BJ172, SEARCH("-",BJ172,1)-1)),"")</f>
        <v/>
      </c>
      <c r="BZ172" s="90" t="str">
        <f>IF(BI172=SecDLookups!$U$2,TRIM(RIGHT(BJ172, LEN(BJ172) - SEARCH("-",BJ172,1))),"")</f>
        <v/>
      </c>
      <c r="CA172" s="90" t="str">
        <f>IF(BI172=SecDLookups!$U$3,BJ172,"")</f>
        <v/>
      </c>
      <c r="CB172" s="90" t="str">
        <f>IF(BI172=SecDLookups!$U$4,BJ172,"")</f>
        <v/>
      </c>
      <c r="CC172" s="90" t="str">
        <f>IF(BK172=SecDLookups!$V$2,TRIM(LEFT(BL172, SEARCH("-",BL172,1)-1)),"")</f>
        <v/>
      </c>
      <c r="CD172" s="90" t="str">
        <f>IF(BK172=SecDLookups!$V$2,TRIM(RIGHT(BL172, LEN(BL172) - SEARCH("-",BL172,1))),"")</f>
        <v/>
      </c>
      <c r="CE172" s="90" t="str">
        <f>IF(BK172=SecDLookups!$V$3,BL172,"")</f>
        <v/>
      </c>
      <c r="CF172" s="90" t="str">
        <f>IF(BK172=SecDLookups!$V$4,BL172,"")</f>
        <v/>
      </c>
    </row>
    <row r="173" spans="28:84" x14ac:dyDescent="0.25">
      <c r="AB173" s="89"/>
      <c r="AC173" s="111">
        <f>'Securities Details'!C76</f>
        <v>0</v>
      </c>
      <c r="AD173" s="111">
        <f>'Securities Details'!D76</f>
        <v>0</v>
      </c>
      <c r="AE173" s="111">
        <f>'Securities Details'!E76</f>
        <v>0</v>
      </c>
      <c r="AF173" s="111">
        <f>'Securities Details'!F76</f>
        <v>0</v>
      </c>
      <c r="AG173" s="111">
        <f>'Securities Details'!G76</f>
        <v>0</v>
      </c>
      <c r="AH173" s="106" t="e">
        <f>VLOOKUP(AG173,SecDLookups!$D$2:$E$11,2,FALSE)</f>
        <v>#N/A</v>
      </c>
      <c r="AI173" s="106">
        <f>'Securities Details'!I76</f>
        <v>0</v>
      </c>
      <c r="AJ173" s="106">
        <f>'Securities Details'!J76</f>
        <v>0</v>
      </c>
      <c r="AK173" s="111">
        <f>'Securities Details'!K76</f>
        <v>0</v>
      </c>
      <c r="AL173" s="111">
        <f>'Securities Details'!L76</f>
        <v>0</v>
      </c>
      <c r="AM173" s="113">
        <f>'Securities Details'!M76</f>
        <v>0</v>
      </c>
      <c r="AN173" s="90">
        <f>'Securities Details'!N76</f>
        <v>0</v>
      </c>
      <c r="AO173" s="90">
        <f>'Securities Details'!O76</f>
        <v>0</v>
      </c>
      <c r="AP173" s="90">
        <f>'Securities Details'!P76</f>
        <v>0</v>
      </c>
      <c r="AQ173" s="90">
        <f>'Securities Details'!Q76</f>
        <v>0</v>
      </c>
      <c r="AR173" s="90">
        <f>'Securities Details'!R76</f>
        <v>0</v>
      </c>
      <c r="AS173" s="97">
        <f>'Securities Details'!S76</f>
        <v>0</v>
      </c>
      <c r="AT173" s="90">
        <f>'Securities Details'!T76</f>
        <v>0</v>
      </c>
      <c r="AU173" s="90">
        <f>'Securities Details'!U76</f>
        <v>0</v>
      </c>
      <c r="AV173" s="90" t="str">
        <f>IF(AU173="Yes",'Securities Details'!V76,"")</f>
        <v/>
      </c>
      <c r="AW173" s="90">
        <f>'Securities Details'!W76</f>
        <v>0</v>
      </c>
      <c r="AX173" s="90">
        <f>'Securities Details'!X76</f>
        <v>0</v>
      </c>
      <c r="AY173" s="97" t="str">
        <f>IF(AU173="Yes",'Securities Details'!Y76,"")</f>
        <v/>
      </c>
      <c r="AZ173" s="90" t="str">
        <f>IF(AU173="Yes",'Securities Details'!Z76,"")</f>
        <v/>
      </c>
      <c r="BA173" s="90">
        <f>'Securities Details'!AB76</f>
        <v>0</v>
      </c>
      <c r="BB173" s="90" t="str">
        <f>IF(AU173="Yes",'Securities Details'!AA76,"")</f>
        <v/>
      </c>
      <c r="BC173" s="90">
        <f>'Securities Details'!AC76</f>
        <v>0</v>
      </c>
      <c r="BD173" s="90">
        <f>'Securities Details'!AD76</f>
        <v>0</v>
      </c>
      <c r="BE173" s="90">
        <f>'Securities Details'!AE76</f>
        <v>0</v>
      </c>
      <c r="BF173" s="90">
        <f>'Securities Details'!AF76</f>
        <v>0</v>
      </c>
      <c r="BG173" s="90">
        <f>'Securities Details'!AG76</f>
        <v>0</v>
      </c>
      <c r="BH173" s="90">
        <f>'Securities Details'!AH76</f>
        <v>0</v>
      </c>
      <c r="BI173" s="90">
        <f>'Securities Details'!AI76</f>
        <v>0</v>
      </c>
      <c r="BJ173" s="90">
        <f>'Securities Details'!AJ76</f>
        <v>0</v>
      </c>
      <c r="BK173" s="90">
        <f>'Securities Details'!AK76</f>
        <v>0</v>
      </c>
      <c r="BL173" s="90">
        <f>'Securities Details'!AL76</f>
        <v>0</v>
      </c>
      <c r="BM173" s="90">
        <f>'Securities Details'!AM76</f>
        <v>0</v>
      </c>
      <c r="BN173" s="90" t="str">
        <f>IF('Securities Details'!AN76="","",IF('Securities Details'!$E$11="Yes",'Securities Details'!AN76,""))</f>
        <v/>
      </c>
      <c r="BO173" s="90" t="str">
        <f>IF('Securities Details'!AO76="","",IF('Securities Details'!$E$11="Yes",'Securities Details'!AO76,""))</f>
        <v/>
      </c>
      <c r="BP173" s="90" t="str">
        <f>IF('Securities Details'!$E$11="Yes",'Securities Details'!AP76,"")</f>
        <v/>
      </c>
      <c r="BQ173" s="90" t="str">
        <f>IF(BE173=SecDLookups!$S$2,TRIM(LEFT(BF173, SEARCH("-",BF173,1)-1)),"")</f>
        <v/>
      </c>
      <c r="BR173" s="90" t="str">
        <f>IF(BE173=SecDLookups!$S$2,TRIM(RIGHT(BF173, LEN(BF173) - SEARCH("-",BF173,1))),"")</f>
        <v/>
      </c>
      <c r="BS173" s="90" t="str">
        <f>IF(BE173=SecDLookups!$S$3,BF173,"")</f>
        <v/>
      </c>
      <c r="BT173" s="90" t="str">
        <f>IF(BE173=SecDLookups!$S$4,BF173,"")</f>
        <v/>
      </c>
      <c r="BU173" s="90" t="str">
        <f>IF(BG173=SecDLookups!$T$2,TRIM(LEFT(BH173, SEARCH("-",BH173,1)-1)),"")</f>
        <v/>
      </c>
      <c r="BV173" s="90" t="str">
        <f>IF(BG173=SecDLookups!$T$2,TRIM(RIGHT(BH173,LEN(BH173) - SEARCH("-",BH173,1))),"")</f>
        <v/>
      </c>
      <c r="BW173" s="90" t="str">
        <f>IF(BG173=SecDLookups!$T$3,BH173,"")</f>
        <v/>
      </c>
      <c r="BX173" s="90" t="str">
        <f>IF(BG173=SecDLookups!$T$4,BH173,"")</f>
        <v/>
      </c>
      <c r="BY173" s="90" t="str">
        <f>IF(BI173=SecDLookups!$U$2,TRIM(LEFT(BJ173, SEARCH("-",BJ173,1)-1)),"")</f>
        <v/>
      </c>
      <c r="BZ173" s="90" t="str">
        <f>IF(BI173=SecDLookups!$U$2,TRIM(RIGHT(BJ173, LEN(BJ173) - SEARCH("-",BJ173,1))),"")</f>
        <v/>
      </c>
      <c r="CA173" s="90" t="str">
        <f>IF(BI173=SecDLookups!$U$3,BJ173,"")</f>
        <v/>
      </c>
      <c r="CB173" s="90" t="str">
        <f>IF(BI173=SecDLookups!$U$4,BJ173,"")</f>
        <v/>
      </c>
      <c r="CC173" s="90" t="str">
        <f>IF(BK173=SecDLookups!$V$2,TRIM(LEFT(BL173, SEARCH("-",BL173,1)-1)),"")</f>
        <v/>
      </c>
      <c r="CD173" s="90" t="str">
        <f>IF(BK173=SecDLookups!$V$2,TRIM(RIGHT(BL173, LEN(BL173) - SEARCH("-",BL173,1))),"")</f>
        <v/>
      </c>
      <c r="CE173" s="90" t="str">
        <f>IF(BK173=SecDLookups!$V$3,BL173,"")</f>
        <v/>
      </c>
      <c r="CF173" s="90" t="str">
        <f>IF(BK173=SecDLookups!$V$4,BL173,"")</f>
        <v/>
      </c>
    </row>
    <row r="174" spans="28:84" x14ac:dyDescent="0.25">
      <c r="AB174" s="89"/>
      <c r="AC174" s="111">
        <f>'Securities Details'!C77</f>
        <v>0</v>
      </c>
      <c r="AD174" s="111">
        <f>'Securities Details'!D77</f>
        <v>0</v>
      </c>
      <c r="AE174" s="111">
        <f>'Securities Details'!E77</f>
        <v>0</v>
      </c>
      <c r="AF174" s="111">
        <f>'Securities Details'!F77</f>
        <v>0</v>
      </c>
      <c r="AG174" s="111">
        <f>'Securities Details'!G77</f>
        <v>0</v>
      </c>
      <c r="AH174" s="106" t="e">
        <f>VLOOKUP(AG174,SecDLookups!$D$2:$E$11,2,FALSE)</f>
        <v>#N/A</v>
      </c>
      <c r="AI174" s="106">
        <f>'Securities Details'!I77</f>
        <v>0</v>
      </c>
      <c r="AJ174" s="106">
        <f>'Securities Details'!J77</f>
        <v>0</v>
      </c>
      <c r="AK174" s="111">
        <f>'Securities Details'!K77</f>
        <v>0</v>
      </c>
      <c r="AL174" s="111">
        <f>'Securities Details'!L77</f>
        <v>0</v>
      </c>
      <c r="AM174" s="113">
        <f>'Securities Details'!M77</f>
        <v>0</v>
      </c>
      <c r="AN174" s="90">
        <f>'Securities Details'!N77</f>
        <v>0</v>
      </c>
      <c r="AO174" s="90">
        <f>'Securities Details'!O77</f>
        <v>0</v>
      </c>
      <c r="AP174" s="90">
        <f>'Securities Details'!P77</f>
        <v>0</v>
      </c>
      <c r="AQ174" s="90">
        <f>'Securities Details'!Q77</f>
        <v>0</v>
      </c>
      <c r="AR174" s="90">
        <f>'Securities Details'!R77</f>
        <v>0</v>
      </c>
      <c r="AS174" s="97">
        <f>'Securities Details'!S77</f>
        <v>0</v>
      </c>
      <c r="AT174" s="90">
        <f>'Securities Details'!T77</f>
        <v>0</v>
      </c>
      <c r="AU174" s="90">
        <f>'Securities Details'!U77</f>
        <v>0</v>
      </c>
      <c r="AV174" s="90" t="str">
        <f>IF(AU174="Yes",'Securities Details'!V77,"")</f>
        <v/>
      </c>
      <c r="AW174" s="90">
        <f>'Securities Details'!W77</f>
        <v>0</v>
      </c>
      <c r="AX174" s="90">
        <f>'Securities Details'!X77</f>
        <v>0</v>
      </c>
      <c r="AY174" s="97" t="str">
        <f>IF(AU174="Yes",'Securities Details'!Y77,"")</f>
        <v/>
      </c>
      <c r="AZ174" s="90" t="str">
        <f>IF(AU174="Yes",'Securities Details'!Z77,"")</f>
        <v/>
      </c>
      <c r="BA174" s="90">
        <f>'Securities Details'!AB77</f>
        <v>0</v>
      </c>
      <c r="BB174" s="90" t="str">
        <f>IF(AU174="Yes",'Securities Details'!AA77,"")</f>
        <v/>
      </c>
      <c r="BC174" s="90">
        <f>'Securities Details'!AC77</f>
        <v>0</v>
      </c>
      <c r="BD174" s="90">
        <f>'Securities Details'!AD77</f>
        <v>0</v>
      </c>
      <c r="BE174" s="90">
        <f>'Securities Details'!AE77</f>
        <v>0</v>
      </c>
      <c r="BF174" s="90">
        <f>'Securities Details'!AF77</f>
        <v>0</v>
      </c>
      <c r="BG174" s="90">
        <f>'Securities Details'!AG77</f>
        <v>0</v>
      </c>
      <c r="BH174" s="90">
        <f>'Securities Details'!AH77</f>
        <v>0</v>
      </c>
      <c r="BI174" s="90">
        <f>'Securities Details'!AI77</f>
        <v>0</v>
      </c>
      <c r="BJ174" s="90">
        <f>'Securities Details'!AJ77</f>
        <v>0</v>
      </c>
      <c r="BK174" s="90">
        <f>'Securities Details'!AK77</f>
        <v>0</v>
      </c>
      <c r="BL174" s="90">
        <f>'Securities Details'!AL77</f>
        <v>0</v>
      </c>
      <c r="BM174" s="90">
        <f>'Securities Details'!AM77</f>
        <v>0</v>
      </c>
      <c r="BN174" s="90" t="str">
        <f>IF('Securities Details'!AN77="","",IF('Securities Details'!$E$11="Yes",'Securities Details'!AN77,""))</f>
        <v/>
      </c>
      <c r="BO174" s="90" t="str">
        <f>IF('Securities Details'!AO77="","",IF('Securities Details'!$E$11="Yes",'Securities Details'!AO77,""))</f>
        <v/>
      </c>
      <c r="BP174" s="90" t="str">
        <f>IF('Securities Details'!$E$11="Yes",'Securities Details'!AP77,"")</f>
        <v/>
      </c>
      <c r="BQ174" s="90" t="str">
        <f>IF(BE174=SecDLookups!$S$2,TRIM(LEFT(BF174, SEARCH("-",BF174,1)-1)),"")</f>
        <v/>
      </c>
      <c r="BR174" s="90" t="str">
        <f>IF(BE174=SecDLookups!$S$2,TRIM(RIGHT(BF174, LEN(BF174) - SEARCH("-",BF174,1))),"")</f>
        <v/>
      </c>
      <c r="BS174" s="90" t="str">
        <f>IF(BE174=SecDLookups!$S$3,BF174,"")</f>
        <v/>
      </c>
      <c r="BT174" s="90" t="str">
        <f>IF(BE174=SecDLookups!$S$4,BF174,"")</f>
        <v/>
      </c>
      <c r="BU174" s="90" t="str">
        <f>IF(BG174=SecDLookups!$T$2,TRIM(LEFT(BH174, SEARCH("-",BH174,1)-1)),"")</f>
        <v/>
      </c>
      <c r="BV174" s="90" t="str">
        <f>IF(BG174=SecDLookups!$T$2,TRIM(RIGHT(BH174,LEN(BH174) - SEARCH("-",BH174,1))),"")</f>
        <v/>
      </c>
      <c r="BW174" s="90" t="str">
        <f>IF(BG174=SecDLookups!$T$3,BH174,"")</f>
        <v/>
      </c>
      <c r="BX174" s="90" t="str">
        <f>IF(BG174=SecDLookups!$T$4,BH174,"")</f>
        <v/>
      </c>
      <c r="BY174" s="90" t="str">
        <f>IF(BI174=SecDLookups!$U$2,TRIM(LEFT(BJ174, SEARCH("-",BJ174,1)-1)),"")</f>
        <v/>
      </c>
      <c r="BZ174" s="90" t="str">
        <f>IF(BI174=SecDLookups!$U$2,TRIM(RIGHT(BJ174, LEN(BJ174) - SEARCH("-",BJ174,1))),"")</f>
        <v/>
      </c>
      <c r="CA174" s="90" t="str">
        <f>IF(BI174=SecDLookups!$U$3,BJ174,"")</f>
        <v/>
      </c>
      <c r="CB174" s="90" t="str">
        <f>IF(BI174=SecDLookups!$U$4,BJ174,"")</f>
        <v/>
      </c>
      <c r="CC174" s="90" t="str">
        <f>IF(BK174=SecDLookups!$V$2,TRIM(LEFT(BL174, SEARCH("-",BL174,1)-1)),"")</f>
        <v/>
      </c>
      <c r="CD174" s="90" t="str">
        <f>IF(BK174=SecDLookups!$V$2,TRIM(RIGHT(BL174, LEN(BL174) - SEARCH("-",BL174,1))),"")</f>
        <v/>
      </c>
      <c r="CE174" s="90" t="str">
        <f>IF(BK174=SecDLookups!$V$3,BL174,"")</f>
        <v/>
      </c>
      <c r="CF174" s="90" t="str">
        <f>IF(BK174=SecDLookups!$V$4,BL174,"")</f>
        <v/>
      </c>
    </row>
    <row r="175" spans="28:84" x14ac:dyDescent="0.25">
      <c r="AB175" s="89"/>
      <c r="AC175" s="111">
        <f>'Securities Details'!C78</f>
        <v>0</v>
      </c>
      <c r="AD175" s="111">
        <f>'Securities Details'!D78</f>
        <v>0</v>
      </c>
      <c r="AE175" s="111">
        <f>'Securities Details'!E78</f>
        <v>0</v>
      </c>
      <c r="AF175" s="111">
        <f>'Securities Details'!F78</f>
        <v>0</v>
      </c>
      <c r="AG175" s="111">
        <f>'Securities Details'!G78</f>
        <v>0</v>
      </c>
      <c r="AH175" s="106" t="e">
        <f>VLOOKUP(AG175,SecDLookups!$D$2:$E$11,2,FALSE)</f>
        <v>#N/A</v>
      </c>
      <c r="AI175" s="106">
        <f>'Securities Details'!I78</f>
        <v>0</v>
      </c>
      <c r="AJ175" s="106">
        <f>'Securities Details'!J78</f>
        <v>0</v>
      </c>
      <c r="AK175" s="111">
        <f>'Securities Details'!K78</f>
        <v>0</v>
      </c>
      <c r="AL175" s="111">
        <f>'Securities Details'!L78</f>
        <v>0</v>
      </c>
      <c r="AM175" s="113">
        <f>'Securities Details'!M78</f>
        <v>0</v>
      </c>
      <c r="AN175" s="90">
        <f>'Securities Details'!N78</f>
        <v>0</v>
      </c>
      <c r="AO175" s="90">
        <f>'Securities Details'!O78</f>
        <v>0</v>
      </c>
      <c r="AP175" s="90">
        <f>'Securities Details'!P78</f>
        <v>0</v>
      </c>
      <c r="AQ175" s="90">
        <f>'Securities Details'!Q78</f>
        <v>0</v>
      </c>
      <c r="AR175" s="90">
        <f>'Securities Details'!R78</f>
        <v>0</v>
      </c>
      <c r="AS175" s="97">
        <f>'Securities Details'!S78</f>
        <v>0</v>
      </c>
      <c r="AT175" s="90">
        <f>'Securities Details'!T78</f>
        <v>0</v>
      </c>
      <c r="AU175" s="90">
        <f>'Securities Details'!U78</f>
        <v>0</v>
      </c>
      <c r="AV175" s="90" t="str">
        <f>IF(AU175="Yes",'Securities Details'!V78,"")</f>
        <v/>
      </c>
      <c r="AW175" s="90">
        <f>'Securities Details'!W78</f>
        <v>0</v>
      </c>
      <c r="AX175" s="90">
        <f>'Securities Details'!X78</f>
        <v>0</v>
      </c>
      <c r="AY175" s="97" t="str">
        <f>IF(AU175="Yes",'Securities Details'!Y78,"")</f>
        <v/>
      </c>
      <c r="AZ175" s="90" t="str">
        <f>IF(AU175="Yes",'Securities Details'!Z78,"")</f>
        <v/>
      </c>
      <c r="BA175" s="90">
        <f>'Securities Details'!AB78</f>
        <v>0</v>
      </c>
      <c r="BB175" s="90" t="str">
        <f>IF(AU175="Yes",'Securities Details'!AA78,"")</f>
        <v/>
      </c>
      <c r="BC175" s="90">
        <f>'Securities Details'!AC78</f>
        <v>0</v>
      </c>
      <c r="BD175" s="90">
        <f>'Securities Details'!AD78</f>
        <v>0</v>
      </c>
      <c r="BE175" s="90">
        <f>'Securities Details'!AE78</f>
        <v>0</v>
      </c>
      <c r="BF175" s="90">
        <f>'Securities Details'!AF78</f>
        <v>0</v>
      </c>
      <c r="BG175" s="90">
        <f>'Securities Details'!AG78</f>
        <v>0</v>
      </c>
      <c r="BH175" s="90">
        <f>'Securities Details'!AH78</f>
        <v>0</v>
      </c>
      <c r="BI175" s="90">
        <f>'Securities Details'!AI78</f>
        <v>0</v>
      </c>
      <c r="BJ175" s="90">
        <f>'Securities Details'!AJ78</f>
        <v>0</v>
      </c>
      <c r="BK175" s="90">
        <f>'Securities Details'!AK78</f>
        <v>0</v>
      </c>
      <c r="BL175" s="90">
        <f>'Securities Details'!AL78</f>
        <v>0</v>
      </c>
      <c r="BM175" s="90">
        <f>'Securities Details'!AM78</f>
        <v>0</v>
      </c>
      <c r="BN175" s="90" t="str">
        <f>IF('Securities Details'!AN78="","",IF('Securities Details'!$E$11="Yes",'Securities Details'!AN78,""))</f>
        <v/>
      </c>
      <c r="BO175" s="90" t="str">
        <f>IF('Securities Details'!AO78="","",IF('Securities Details'!$E$11="Yes",'Securities Details'!AO78,""))</f>
        <v/>
      </c>
      <c r="BP175" s="90" t="str">
        <f>IF('Securities Details'!$E$11="Yes",'Securities Details'!AP78,"")</f>
        <v/>
      </c>
      <c r="BQ175" s="90" t="str">
        <f>IF(BE175=SecDLookups!$S$2,TRIM(LEFT(BF175, SEARCH("-",BF175,1)-1)),"")</f>
        <v/>
      </c>
      <c r="BR175" s="90" t="str">
        <f>IF(BE175=SecDLookups!$S$2,TRIM(RIGHT(BF175, LEN(BF175) - SEARCH("-",BF175,1))),"")</f>
        <v/>
      </c>
      <c r="BS175" s="90" t="str">
        <f>IF(BE175=SecDLookups!$S$3,BF175,"")</f>
        <v/>
      </c>
      <c r="BT175" s="90" t="str">
        <f>IF(BE175=SecDLookups!$S$4,BF175,"")</f>
        <v/>
      </c>
      <c r="BU175" s="90" t="str">
        <f>IF(BG175=SecDLookups!$T$2,TRIM(LEFT(BH175, SEARCH("-",BH175,1)-1)),"")</f>
        <v/>
      </c>
      <c r="BV175" s="90" t="str">
        <f>IF(BG175=SecDLookups!$T$2,TRIM(RIGHT(BH175,LEN(BH175) - SEARCH("-",BH175,1))),"")</f>
        <v/>
      </c>
      <c r="BW175" s="90" t="str">
        <f>IF(BG175=SecDLookups!$T$3,BH175,"")</f>
        <v/>
      </c>
      <c r="BX175" s="90" t="str">
        <f>IF(BG175=SecDLookups!$T$4,BH175,"")</f>
        <v/>
      </c>
      <c r="BY175" s="90" t="str">
        <f>IF(BI175=SecDLookups!$U$2,TRIM(LEFT(BJ175, SEARCH("-",BJ175,1)-1)),"")</f>
        <v/>
      </c>
      <c r="BZ175" s="90" t="str">
        <f>IF(BI175=SecDLookups!$U$2,TRIM(RIGHT(BJ175, LEN(BJ175) - SEARCH("-",BJ175,1))),"")</f>
        <v/>
      </c>
      <c r="CA175" s="90" t="str">
        <f>IF(BI175=SecDLookups!$U$3,BJ175,"")</f>
        <v/>
      </c>
      <c r="CB175" s="90" t="str">
        <f>IF(BI175=SecDLookups!$U$4,BJ175,"")</f>
        <v/>
      </c>
      <c r="CC175" s="90" t="str">
        <f>IF(BK175=SecDLookups!$V$2,TRIM(LEFT(BL175, SEARCH("-",BL175,1)-1)),"")</f>
        <v/>
      </c>
      <c r="CD175" s="90" t="str">
        <f>IF(BK175=SecDLookups!$V$2,TRIM(RIGHT(BL175, LEN(BL175) - SEARCH("-",BL175,1))),"")</f>
        <v/>
      </c>
      <c r="CE175" s="90" t="str">
        <f>IF(BK175=SecDLookups!$V$3,BL175,"")</f>
        <v/>
      </c>
      <c r="CF175" s="90" t="str">
        <f>IF(BK175=SecDLookups!$V$4,BL175,"")</f>
        <v/>
      </c>
    </row>
    <row r="176" spans="28:84" x14ac:dyDescent="0.25">
      <c r="AB176" s="89"/>
      <c r="AC176" s="111">
        <f>'Securities Details'!C79</f>
        <v>0</v>
      </c>
      <c r="AD176" s="111">
        <f>'Securities Details'!D79</f>
        <v>0</v>
      </c>
      <c r="AE176" s="111">
        <f>'Securities Details'!E79</f>
        <v>0</v>
      </c>
      <c r="AF176" s="111">
        <f>'Securities Details'!F79</f>
        <v>0</v>
      </c>
      <c r="AG176" s="111">
        <f>'Securities Details'!G79</f>
        <v>0</v>
      </c>
      <c r="AH176" s="106" t="e">
        <f>VLOOKUP(AG176,SecDLookups!$D$2:$E$11,2,FALSE)</f>
        <v>#N/A</v>
      </c>
      <c r="AI176" s="106">
        <f>'Securities Details'!I79</f>
        <v>0</v>
      </c>
      <c r="AJ176" s="106">
        <f>'Securities Details'!J79</f>
        <v>0</v>
      </c>
      <c r="AK176" s="111">
        <f>'Securities Details'!K79</f>
        <v>0</v>
      </c>
      <c r="AL176" s="111">
        <f>'Securities Details'!L79</f>
        <v>0</v>
      </c>
      <c r="AM176" s="113">
        <f>'Securities Details'!M79</f>
        <v>0</v>
      </c>
      <c r="AN176" s="90">
        <f>'Securities Details'!N79</f>
        <v>0</v>
      </c>
      <c r="AO176" s="90">
        <f>'Securities Details'!O79</f>
        <v>0</v>
      </c>
      <c r="AP176" s="90">
        <f>'Securities Details'!P79</f>
        <v>0</v>
      </c>
      <c r="AQ176" s="90">
        <f>'Securities Details'!Q79</f>
        <v>0</v>
      </c>
      <c r="AR176" s="90">
        <f>'Securities Details'!R79</f>
        <v>0</v>
      </c>
      <c r="AS176" s="97">
        <f>'Securities Details'!S79</f>
        <v>0</v>
      </c>
      <c r="AT176" s="90">
        <f>'Securities Details'!T79</f>
        <v>0</v>
      </c>
      <c r="AU176" s="90">
        <f>'Securities Details'!U79</f>
        <v>0</v>
      </c>
      <c r="AV176" s="90" t="str">
        <f>IF(AU176="Yes",'Securities Details'!V79,"")</f>
        <v/>
      </c>
      <c r="AW176" s="90">
        <f>'Securities Details'!W79</f>
        <v>0</v>
      </c>
      <c r="AX176" s="90">
        <f>'Securities Details'!X79</f>
        <v>0</v>
      </c>
      <c r="AY176" s="97" t="str">
        <f>IF(AU176="Yes",'Securities Details'!Y79,"")</f>
        <v/>
      </c>
      <c r="AZ176" s="90" t="str">
        <f>IF(AU176="Yes",'Securities Details'!Z79,"")</f>
        <v/>
      </c>
      <c r="BA176" s="90">
        <f>'Securities Details'!AB79</f>
        <v>0</v>
      </c>
      <c r="BB176" s="90" t="str">
        <f>IF(AU176="Yes",'Securities Details'!AA79,"")</f>
        <v/>
      </c>
      <c r="BC176" s="90">
        <f>'Securities Details'!AC79</f>
        <v>0</v>
      </c>
      <c r="BD176" s="90">
        <f>'Securities Details'!AD79</f>
        <v>0</v>
      </c>
      <c r="BE176" s="90">
        <f>'Securities Details'!AE79</f>
        <v>0</v>
      </c>
      <c r="BF176" s="90">
        <f>'Securities Details'!AF79</f>
        <v>0</v>
      </c>
      <c r="BG176" s="90">
        <f>'Securities Details'!AG79</f>
        <v>0</v>
      </c>
      <c r="BH176" s="90">
        <f>'Securities Details'!AH79</f>
        <v>0</v>
      </c>
      <c r="BI176" s="90">
        <f>'Securities Details'!AI79</f>
        <v>0</v>
      </c>
      <c r="BJ176" s="90">
        <f>'Securities Details'!AJ79</f>
        <v>0</v>
      </c>
      <c r="BK176" s="90">
        <f>'Securities Details'!AK79</f>
        <v>0</v>
      </c>
      <c r="BL176" s="90">
        <f>'Securities Details'!AL79</f>
        <v>0</v>
      </c>
      <c r="BM176" s="90">
        <f>'Securities Details'!AM79</f>
        <v>0</v>
      </c>
      <c r="BN176" s="90" t="str">
        <f>IF('Securities Details'!AN79="","",IF('Securities Details'!$E$11="Yes",'Securities Details'!AN79,""))</f>
        <v/>
      </c>
      <c r="BO176" s="90" t="str">
        <f>IF('Securities Details'!AO79="","",IF('Securities Details'!$E$11="Yes",'Securities Details'!AO79,""))</f>
        <v/>
      </c>
      <c r="BP176" s="90" t="str">
        <f>IF('Securities Details'!$E$11="Yes",'Securities Details'!AP79,"")</f>
        <v/>
      </c>
      <c r="BQ176" s="90" t="str">
        <f>IF(BE176=SecDLookups!$S$2,TRIM(LEFT(BF176, SEARCH("-",BF176,1)-1)),"")</f>
        <v/>
      </c>
      <c r="BR176" s="90" t="str">
        <f>IF(BE176=SecDLookups!$S$2,TRIM(RIGHT(BF176, LEN(BF176) - SEARCH("-",BF176,1))),"")</f>
        <v/>
      </c>
      <c r="BS176" s="90" t="str">
        <f>IF(BE176=SecDLookups!$S$3,BF176,"")</f>
        <v/>
      </c>
      <c r="BT176" s="90" t="str">
        <f>IF(BE176=SecDLookups!$S$4,BF176,"")</f>
        <v/>
      </c>
      <c r="BU176" s="90" t="str">
        <f>IF(BG176=SecDLookups!$T$2,TRIM(LEFT(BH176, SEARCH("-",BH176,1)-1)),"")</f>
        <v/>
      </c>
      <c r="BV176" s="90" t="str">
        <f>IF(BG176=SecDLookups!$T$2,TRIM(RIGHT(BH176,LEN(BH176) - SEARCH("-",BH176,1))),"")</f>
        <v/>
      </c>
      <c r="BW176" s="90" t="str">
        <f>IF(BG176=SecDLookups!$T$3,BH176,"")</f>
        <v/>
      </c>
      <c r="BX176" s="90" t="str">
        <f>IF(BG176=SecDLookups!$T$4,BH176,"")</f>
        <v/>
      </c>
      <c r="BY176" s="90" t="str">
        <f>IF(BI176=SecDLookups!$U$2,TRIM(LEFT(BJ176, SEARCH("-",BJ176,1)-1)),"")</f>
        <v/>
      </c>
      <c r="BZ176" s="90" t="str">
        <f>IF(BI176=SecDLookups!$U$2,TRIM(RIGHT(BJ176, LEN(BJ176) - SEARCH("-",BJ176,1))),"")</f>
        <v/>
      </c>
      <c r="CA176" s="90" t="str">
        <f>IF(BI176=SecDLookups!$U$3,BJ176,"")</f>
        <v/>
      </c>
      <c r="CB176" s="90" t="str">
        <f>IF(BI176=SecDLookups!$U$4,BJ176,"")</f>
        <v/>
      </c>
      <c r="CC176" s="90" t="str">
        <f>IF(BK176=SecDLookups!$V$2,TRIM(LEFT(BL176, SEARCH("-",BL176,1)-1)),"")</f>
        <v/>
      </c>
      <c r="CD176" s="90" t="str">
        <f>IF(BK176=SecDLookups!$V$2,TRIM(RIGHT(BL176, LEN(BL176) - SEARCH("-",BL176,1))),"")</f>
        <v/>
      </c>
      <c r="CE176" s="90" t="str">
        <f>IF(BK176=SecDLookups!$V$3,BL176,"")</f>
        <v/>
      </c>
      <c r="CF176" s="90" t="str">
        <f>IF(BK176=SecDLookups!$V$4,BL176,"")</f>
        <v/>
      </c>
    </row>
    <row r="177" spans="28:84" x14ac:dyDescent="0.25">
      <c r="AB177" s="89"/>
      <c r="AC177" s="111">
        <f>'Securities Details'!C80</f>
        <v>0</v>
      </c>
      <c r="AD177" s="111">
        <f>'Securities Details'!D80</f>
        <v>0</v>
      </c>
      <c r="AE177" s="111">
        <f>'Securities Details'!E80</f>
        <v>0</v>
      </c>
      <c r="AF177" s="111">
        <f>'Securities Details'!F80</f>
        <v>0</v>
      </c>
      <c r="AG177" s="111">
        <f>'Securities Details'!G80</f>
        <v>0</v>
      </c>
      <c r="AH177" s="106" t="e">
        <f>VLOOKUP(AG177,SecDLookups!$D$2:$E$11,2,FALSE)</f>
        <v>#N/A</v>
      </c>
      <c r="AI177" s="106">
        <f>'Securities Details'!I80</f>
        <v>0</v>
      </c>
      <c r="AJ177" s="106">
        <f>'Securities Details'!J80</f>
        <v>0</v>
      </c>
      <c r="AK177" s="111">
        <f>'Securities Details'!K80</f>
        <v>0</v>
      </c>
      <c r="AL177" s="111">
        <f>'Securities Details'!L80</f>
        <v>0</v>
      </c>
      <c r="AM177" s="113">
        <f>'Securities Details'!M80</f>
        <v>0</v>
      </c>
      <c r="AN177" s="90">
        <f>'Securities Details'!N80</f>
        <v>0</v>
      </c>
      <c r="AO177" s="90">
        <f>'Securities Details'!O80</f>
        <v>0</v>
      </c>
      <c r="AP177" s="90">
        <f>'Securities Details'!P80</f>
        <v>0</v>
      </c>
      <c r="AQ177" s="90">
        <f>'Securities Details'!Q80</f>
        <v>0</v>
      </c>
      <c r="AR177" s="90">
        <f>'Securities Details'!R80</f>
        <v>0</v>
      </c>
      <c r="AS177" s="97">
        <f>'Securities Details'!S80</f>
        <v>0</v>
      </c>
      <c r="AT177" s="90">
        <f>'Securities Details'!T80</f>
        <v>0</v>
      </c>
      <c r="AU177" s="90">
        <f>'Securities Details'!U80</f>
        <v>0</v>
      </c>
      <c r="AV177" s="90" t="str">
        <f>IF(AU177="Yes",'Securities Details'!V80,"")</f>
        <v/>
      </c>
      <c r="AW177" s="90">
        <f>'Securities Details'!W80</f>
        <v>0</v>
      </c>
      <c r="AX177" s="90">
        <f>'Securities Details'!X80</f>
        <v>0</v>
      </c>
      <c r="AY177" s="97" t="str">
        <f>IF(AU177="Yes",'Securities Details'!Y80,"")</f>
        <v/>
      </c>
      <c r="AZ177" s="90" t="str">
        <f>IF(AU177="Yes",'Securities Details'!Z80,"")</f>
        <v/>
      </c>
      <c r="BA177" s="90">
        <f>'Securities Details'!AB80</f>
        <v>0</v>
      </c>
      <c r="BB177" s="90" t="str">
        <f>IF(AU177="Yes",'Securities Details'!AA80,"")</f>
        <v/>
      </c>
      <c r="BC177" s="90">
        <f>'Securities Details'!AC80</f>
        <v>0</v>
      </c>
      <c r="BD177" s="90">
        <f>'Securities Details'!AD80</f>
        <v>0</v>
      </c>
      <c r="BE177" s="90">
        <f>'Securities Details'!AE80</f>
        <v>0</v>
      </c>
      <c r="BF177" s="90">
        <f>'Securities Details'!AF80</f>
        <v>0</v>
      </c>
      <c r="BG177" s="90">
        <f>'Securities Details'!AG80</f>
        <v>0</v>
      </c>
      <c r="BH177" s="90">
        <f>'Securities Details'!AH80</f>
        <v>0</v>
      </c>
      <c r="BI177" s="90">
        <f>'Securities Details'!AI80</f>
        <v>0</v>
      </c>
      <c r="BJ177" s="90">
        <f>'Securities Details'!AJ80</f>
        <v>0</v>
      </c>
      <c r="BK177" s="90">
        <f>'Securities Details'!AK80</f>
        <v>0</v>
      </c>
      <c r="BL177" s="90">
        <f>'Securities Details'!AL80</f>
        <v>0</v>
      </c>
      <c r="BM177" s="90">
        <f>'Securities Details'!AM80</f>
        <v>0</v>
      </c>
      <c r="BN177" s="90" t="str">
        <f>IF('Securities Details'!AN80="","",IF('Securities Details'!$E$11="Yes",'Securities Details'!AN80,""))</f>
        <v/>
      </c>
      <c r="BO177" s="90" t="str">
        <f>IF('Securities Details'!AO80="","",IF('Securities Details'!$E$11="Yes",'Securities Details'!AO80,""))</f>
        <v/>
      </c>
      <c r="BP177" s="90" t="str">
        <f>IF('Securities Details'!$E$11="Yes",'Securities Details'!AP80,"")</f>
        <v/>
      </c>
      <c r="BQ177" s="90" t="str">
        <f>IF(BE177=SecDLookups!$S$2,TRIM(LEFT(BF177, SEARCH("-",BF177,1)-1)),"")</f>
        <v/>
      </c>
      <c r="BR177" s="90" t="str">
        <f>IF(BE177=SecDLookups!$S$2,TRIM(RIGHT(BF177, LEN(BF177) - SEARCH("-",BF177,1))),"")</f>
        <v/>
      </c>
      <c r="BS177" s="90" t="str">
        <f>IF(BE177=SecDLookups!$S$3,BF177,"")</f>
        <v/>
      </c>
      <c r="BT177" s="90" t="str">
        <f>IF(BE177=SecDLookups!$S$4,BF177,"")</f>
        <v/>
      </c>
      <c r="BU177" s="90" t="str">
        <f>IF(BG177=SecDLookups!$T$2,TRIM(LEFT(BH177, SEARCH("-",BH177,1)-1)),"")</f>
        <v/>
      </c>
      <c r="BV177" s="90" t="str">
        <f>IF(BG177=SecDLookups!$T$2,TRIM(RIGHT(BH177,LEN(BH177) - SEARCH("-",BH177,1))),"")</f>
        <v/>
      </c>
      <c r="BW177" s="90" t="str">
        <f>IF(BG177=SecDLookups!$T$3,BH177,"")</f>
        <v/>
      </c>
      <c r="BX177" s="90" t="str">
        <f>IF(BG177=SecDLookups!$T$4,BH177,"")</f>
        <v/>
      </c>
      <c r="BY177" s="90" t="str">
        <f>IF(BI177=SecDLookups!$U$2,TRIM(LEFT(BJ177, SEARCH("-",BJ177,1)-1)),"")</f>
        <v/>
      </c>
      <c r="BZ177" s="90" t="str">
        <f>IF(BI177=SecDLookups!$U$2,TRIM(RIGHT(BJ177, LEN(BJ177) - SEARCH("-",BJ177,1))),"")</f>
        <v/>
      </c>
      <c r="CA177" s="90" t="str">
        <f>IF(BI177=SecDLookups!$U$3,BJ177,"")</f>
        <v/>
      </c>
      <c r="CB177" s="90" t="str">
        <f>IF(BI177=SecDLookups!$U$4,BJ177,"")</f>
        <v/>
      </c>
      <c r="CC177" s="90" t="str">
        <f>IF(BK177=SecDLookups!$V$2,TRIM(LEFT(BL177, SEARCH("-",BL177,1)-1)),"")</f>
        <v/>
      </c>
      <c r="CD177" s="90" t="str">
        <f>IF(BK177=SecDLookups!$V$2,TRIM(RIGHT(BL177, LEN(BL177) - SEARCH("-",BL177,1))),"")</f>
        <v/>
      </c>
      <c r="CE177" s="90" t="str">
        <f>IF(BK177=SecDLookups!$V$3,BL177,"")</f>
        <v/>
      </c>
      <c r="CF177" s="90" t="str">
        <f>IF(BK177=SecDLookups!$V$4,BL177,"")</f>
        <v/>
      </c>
    </row>
    <row r="178" spans="28:84" x14ac:dyDescent="0.25">
      <c r="AB178" s="89"/>
      <c r="AC178" s="111">
        <f>'Securities Details'!C81</f>
        <v>0</v>
      </c>
      <c r="AD178" s="111">
        <f>'Securities Details'!D81</f>
        <v>0</v>
      </c>
      <c r="AE178" s="111">
        <f>'Securities Details'!E81</f>
        <v>0</v>
      </c>
      <c r="AF178" s="111">
        <f>'Securities Details'!F81</f>
        <v>0</v>
      </c>
      <c r="AG178" s="111">
        <f>'Securities Details'!G81</f>
        <v>0</v>
      </c>
      <c r="AH178" s="106" t="e">
        <f>VLOOKUP(AG178,SecDLookups!$D$2:$E$11,2,FALSE)</f>
        <v>#N/A</v>
      </c>
      <c r="AI178" s="106">
        <f>'Securities Details'!I81</f>
        <v>0</v>
      </c>
      <c r="AJ178" s="106">
        <f>'Securities Details'!J81</f>
        <v>0</v>
      </c>
      <c r="AK178" s="111">
        <f>'Securities Details'!K81</f>
        <v>0</v>
      </c>
      <c r="AL178" s="111">
        <f>'Securities Details'!L81</f>
        <v>0</v>
      </c>
      <c r="AM178" s="113">
        <f>'Securities Details'!M81</f>
        <v>0</v>
      </c>
      <c r="AN178" s="90">
        <f>'Securities Details'!N81</f>
        <v>0</v>
      </c>
      <c r="AO178" s="90">
        <f>'Securities Details'!O81</f>
        <v>0</v>
      </c>
      <c r="AP178" s="90">
        <f>'Securities Details'!P81</f>
        <v>0</v>
      </c>
      <c r="AQ178" s="90">
        <f>'Securities Details'!Q81</f>
        <v>0</v>
      </c>
      <c r="AR178" s="90">
        <f>'Securities Details'!R81</f>
        <v>0</v>
      </c>
      <c r="AS178" s="97">
        <f>'Securities Details'!S81</f>
        <v>0</v>
      </c>
      <c r="AT178" s="90">
        <f>'Securities Details'!T81</f>
        <v>0</v>
      </c>
      <c r="AU178" s="90">
        <f>'Securities Details'!U81</f>
        <v>0</v>
      </c>
      <c r="AV178" s="90" t="str">
        <f>IF(AU178="Yes",'Securities Details'!V81,"")</f>
        <v/>
      </c>
      <c r="AW178" s="90">
        <f>'Securities Details'!W81</f>
        <v>0</v>
      </c>
      <c r="AX178" s="90">
        <f>'Securities Details'!X81</f>
        <v>0</v>
      </c>
      <c r="AY178" s="97" t="str">
        <f>IF(AU178="Yes",'Securities Details'!Y81,"")</f>
        <v/>
      </c>
      <c r="AZ178" s="90" t="str">
        <f>IF(AU178="Yes",'Securities Details'!Z81,"")</f>
        <v/>
      </c>
      <c r="BA178" s="90">
        <f>'Securities Details'!AB81</f>
        <v>0</v>
      </c>
      <c r="BB178" s="90" t="str">
        <f>IF(AU178="Yes",'Securities Details'!AA81,"")</f>
        <v/>
      </c>
      <c r="BC178" s="90">
        <f>'Securities Details'!AC81</f>
        <v>0</v>
      </c>
      <c r="BD178" s="90">
        <f>'Securities Details'!AD81</f>
        <v>0</v>
      </c>
      <c r="BE178" s="90">
        <f>'Securities Details'!AE81</f>
        <v>0</v>
      </c>
      <c r="BF178" s="90">
        <f>'Securities Details'!AF81</f>
        <v>0</v>
      </c>
      <c r="BG178" s="90">
        <f>'Securities Details'!AG81</f>
        <v>0</v>
      </c>
      <c r="BH178" s="90">
        <f>'Securities Details'!AH81</f>
        <v>0</v>
      </c>
      <c r="BI178" s="90">
        <f>'Securities Details'!AI81</f>
        <v>0</v>
      </c>
      <c r="BJ178" s="90">
        <f>'Securities Details'!AJ81</f>
        <v>0</v>
      </c>
      <c r="BK178" s="90">
        <f>'Securities Details'!AK81</f>
        <v>0</v>
      </c>
      <c r="BL178" s="90">
        <f>'Securities Details'!AL81</f>
        <v>0</v>
      </c>
      <c r="BM178" s="90">
        <f>'Securities Details'!AM81</f>
        <v>0</v>
      </c>
      <c r="BN178" s="90" t="str">
        <f>IF('Securities Details'!AN81="","",IF('Securities Details'!$E$11="Yes",'Securities Details'!AN81,""))</f>
        <v/>
      </c>
      <c r="BO178" s="90" t="str">
        <f>IF('Securities Details'!AO81="","",IF('Securities Details'!$E$11="Yes",'Securities Details'!AO81,""))</f>
        <v/>
      </c>
      <c r="BP178" s="90" t="str">
        <f>IF('Securities Details'!$E$11="Yes",'Securities Details'!AP81,"")</f>
        <v/>
      </c>
      <c r="BQ178" s="90" t="str">
        <f>IF(BE178=SecDLookups!$S$2,TRIM(LEFT(BF178, SEARCH("-",BF178,1)-1)),"")</f>
        <v/>
      </c>
      <c r="BR178" s="90" t="str">
        <f>IF(BE178=SecDLookups!$S$2,TRIM(RIGHT(BF178, LEN(BF178) - SEARCH("-",BF178,1))),"")</f>
        <v/>
      </c>
      <c r="BS178" s="90" t="str">
        <f>IF(BE178=SecDLookups!$S$3,BF178,"")</f>
        <v/>
      </c>
      <c r="BT178" s="90" t="str">
        <f>IF(BE178=SecDLookups!$S$4,BF178,"")</f>
        <v/>
      </c>
      <c r="BU178" s="90" t="str">
        <f>IF(BG178=SecDLookups!$T$2,TRIM(LEFT(BH178, SEARCH("-",BH178,1)-1)),"")</f>
        <v/>
      </c>
      <c r="BV178" s="90" t="str">
        <f>IF(BG178=SecDLookups!$T$2,TRIM(RIGHT(BH178,LEN(BH178) - SEARCH("-",BH178,1))),"")</f>
        <v/>
      </c>
      <c r="BW178" s="90" t="str">
        <f>IF(BG178=SecDLookups!$T$3,BH178,"")</f>
        <v/>
      </c>
      <c r="BX178" s="90" t="str">
        <f>IF(BG178=SecDLookups!$T$4,BH178,"")</f>
        <v/>
      </c>
      <c r="BY178" s="90" t="str">
        <f>IF(BI178=SecDLookups!$U$2,TRIM(LEFT(BJ178, SEARCH("-",BJ178,1)-1)),"")</f>
        <v/>
      </c>
      <c r="BZ178" s="90" t="str">
        <f>IF(BI178=SecDLookups!$U$2,TRIM(RIGHT(BJ178, LEN(BJ178) - SEARCH("-",BJ178,1))),"")</f>
        <v/>
      </c>
      <c r="CA178" s="90" t="str">
        <f>IF(BI178=SecDLookups!$U$3,BJ178,"")</f>
        <v/>
      </c>
      <c r="CB178" s="90" t="str">
        <f>IF(BI178=SecDLookups!$U$4,BJ178,"")</f>
        <v/>
      </c>
      <c r="CC178" s="90" t="str">
        <f>IF(BK178=SecDLookups!$V$2,TRIM(LEFT(BL178, SEARCH("-",BL178,1)-1)),"")</f>
        <v/>
      </c>
      <c r="CD178" s="90" t="str">
        <f>IF(BK178=SecDLookups!$V$2,TRIM(RIGHT(BL178, LEN(BL178) - SEARCH("-",BL178,1))),"")</f>
        <v/>
      </c>
      <c r="CE178" s="90" t="str">
        <f>IF(BK178=SecDLookups!$V$3,BL178,"")</f>
        <v/>
      </c>
      <c r="CF178" s="90" t="str">
        <f>IF(BK178=SecDLookups!$V$4,BL178,"")</f>
        <v/>
      </c>
    </row>
    <row r="179" spans="28:84" x14ac:dyDescent="0.25">
      <c r="AB179" s="89"/>
      <c r="AC179" s="111">
        <f>'Securities Details'!C82</f>
        <v>0</v>
      </c>
      <c r="AD179" s="111">
        <f>'Securities Details'!D82</f>
        <v>0</v>
      </c>
      <c r="AE179" s="111">
        <f>'Securities Details'!E82</f>
        <v>0</v>
      </c>
      <c r="AF179" s="111">
        <f>'Securities Details'!F82</f>
        <v>0</v>
      </c>
      <c r="AG179" s="111">
        <f>'Securities Details'!G82</f>
        <v>0</v>
      </c>
      <c r="AH179" s="106" t="e">
        <f>VLOOKUP(AG179,SecDLookups!$D$2:$E$11,2,FALSE)</f>
        <v>#N/A</v>
      </c>
      <c r="AI179" s="106">
        <f>'Securities Details'!I82</f>
        <v>0</v>
      </c>
      <c r="AJ179" s="106">
        <f>'Securities Details'!J82</f>
        <v>0</v>
      </c>
      <c r="AK179" s="111">
        <f>'Securities Details'!K82</f>
        <v>0</v>
      </c>
      <c r="AL179" s="111">
        <f>'Securities Details'!L82</f>
        <v>0</v>
      </c>
      <c r="AM179" s="113">
        <f>'Securities Details'!M82</f>
        <v>0</v>
      </c>
      <c r="AN179" s="90">
        <f>'Securities Details'!N82</f>
        <v>0</v>
      </c>
      <c r="AO179" s="90">
        <f>'Securities Details'!O82</f>
        <v>0</v>
      </c>
      <c r="AP179" s="90">
        <f>'Securities Details'!P82</f>
        <v>0</v>
      </c>
      <c r="AQ179" s="90">
        <f>'Securities Details'!Q82</f>
        <v>0</v>
      </c>
      <c r="AR179" s="90">
        <f>'Securities Details'!R82</f>
        <v>0</v>
      </c>
      <c r="AS179" s="97">
        <f>'Securities Details'!S82</f>
        <v>0</v>
      </c>
      <c r="AT179" s="90">
        <f>'Securities Details'!T82</f>
        <v>0</v>
      </c>
      <c r="AU179" s="90">
        <f>'Securities Details'!U82</f>
        <v>0</v>
      </c>
      <c r="AV179" s="90" t="str">
        <f>IF(AU179="Yes",'Securities Details'!V82,"")</f>
        <v/>
      </c>
      <c r="AW179" s="90">
        <f>'Securities Details'!W82</f>
        <v>0</v>
      </c>
      <c r="AX179" s="90">
        <f>'Securities Details'!X82</f>
        <v>0</v>
      </c>
      <c r="AY179" s="97" t="str">
        <f>IF(AU179="Yes",'Securities Details'!Y82,"")</f>
        <v/>
      </c>
      <c r="AZ179" s="90" t="str">
        <f>IF(AU179="Yes",'Securities Details'!Z82,"")</f>
        <v/>
      </c>
      <c r="BA179" s="90">
        <f>'Securities Details'!AB82</f>
        <v>0</v>
      </c>
      <c r="BB179" s="90" t="str">
        <f>IF(AU179="Yes",'Securities Details'!AA82,"")</f>
        <v/>
      </c>
      <c r="BC179" s="90">
        <f>'Securities Details'!AC82</f>
        <v>0</v>
      </c>
      <c r="BD179" s="90">
        <f>'Securities Details'!AD82</f>
        <v>0</v>
      </c>
      <c r="BE179" s="90">
        <f>'Securities Details'!AE82</f>
        <v>0</v>
      </c>
      <c r="BF179" s="90">
        <f>'Securities Details'!AF82</f>
        <v>0</v>
      </c>
      <c r="BG179" s="90">
        <f>'Securities Details'!AG82</f>
        <v>0</v>
      </c>
      <c r="BH179" s="90">
        <f>'Securities Details'!AH82</f>
        <v>0</v>
      </c>
      <c r="BI179" s="90">
        <f>'Securities Details'!AI82</f>
        <v>0</v>
      </c>
      <c r="BJ179" s="90">
        <f>'Securities Details'!AJ82</f>
        <v>0</v>
      </c>
      <c r="BK179" s="90">
        <f>'Securities Details'!AK82</f>
        <v>0</v>
      </c>
      <c r="BL179" s="90">
        <f>'Securities Details'!AL82</f>
        <v>0</v>
      </c>
      <c r="BM179" s="90">
        <f>'Securities Details'!AM82</f>
        <v>0</v>
      </c>
      <c r="BN179" s="90" t="str">
        <f>IF('Securities Details'!AN82="","",IF('Securities Details'!$E$11="Yes",'Securities Details'!AN82,""))</f>
        <v/>
      </c>
      <c r="BO179" s="90" t="str">
        <f>IF('Securities Details'!AO82="","",IF('Securities Details'!$E$11="Yes",'Securities Details'!AO82,""))</f>
        <v/>
      </c>
      <c r="BP179" s="90" t="str">
        <f>IF('Securities Details'!$E$11="Yes",'Securities Details'!AP82,"")</f>
        <v/>
      </c>
      <c r="BQ179" s="90" t="str">
        <f>IF(BE179=SecDLookups!$S$2,TRIM(LEFT(BF179, SEARCH("-",BF179,1)-1)),"")</f>
        <v/>
      </c>
      <c r="BR179" s="90" t="str">
        <f>IF(BE179=SecDLookups!$S$2,TRIM(RIGHT(BF179, LEN(BF179) - SEARCH("-",BF179,1))),"")</f>
        <v/>
      </c>
      <c r="BS179" s="90" t="str">
        <f>IF(BE179=SecDLookups!$S$3,BF179,"")</f>
        <v/>
      </c>
      <c r="BT179" s="90" t="str">
        <f>IF(BE179=SecDLookups!$S$4,BF179,"")</f>
        <v/>
      </c>
      <c r="BU179" s="90" t="str">
        <f>IF(BG179=SecDLookups!$T$2,TRIM(LEFT(BH179, SEARCH("-",BH179,1)-1)),"")</f>
        <v/>
      </c>
      <c r="BV179" s="90" t="str">
        <f>IF(BG179=SecDLookups!$T$2,TRIM(RIGHT(BH179,LEN(BH179) - SEARCH("-",BH179,1))),"")</f>
        <v/>
      </c>
      <c r="BW179" s="90" t="str">
        <f>IF(BG179=SecDLookups!$T$3,BH179,"")</f>
        <v/>
      </c>
      <c r="BX179" s="90" t="str">
        <f>IF(BG179=SecDLookups!$T$4,BH179,"")</f>
        <v/>
      </c>
      <c r="BY179" s="90" t="str">
        <f>IF(BI179=SecDLookups!$U$2,TRIM(LEFT(BJ179, SEARCH("-",BJ179,1)-1)),"")</f>
        <v/>
      </c>
      <c r="BZ179" s="90" t="str">
        <f>IF(BI179=SecDLookups!$U$2,TRIM(RIGHT(BJ179, LEN(BJ179) - SEARCH("-",BJ179,1))),"")</f>
        <v/>
      </c>
      <c r="CA179" s="90" t="str">
        <f>IF(BI179=SecDLookups!$U$3,BJ179,"")</f>
        <v/>
      </c>
      <c r="CB179" s="90" t="str">
        <f>IF(BI179=SecDLookups!$U$4,BJ179,"")</f>
        <v/>
      </c>
      <c r="CC179" s="90" t="str">
        <f>IF(BK179=SecDLookups!$V$2,TRIM(LEFT(BL179, SEARCH("-",BL179,1)-1)),"")</f>
        <v/>
      </c>
      <c r="CD179" s="90" t="str">
        <f>IF(BK179=SecDLookups!$V$2,TRIM(RIGHT(BL179, LEN(BL179) - SEARCH("-",BL179,1))),"")</f>
        <v/>
      </c>
      <c r="CE179" s="90" t="str">
        <f>IF(BK179=SecDLookups!$V$3,BL179,"")</f>
        <v/>
      </c>
      <c r="CF179" s="90" t="str">
        <f>IF(BK179=SecDLookups!$V$4,BL179,"")</f>
        <v/>
      </c>
    </row>
    <row r="180" spans="28:84" x14ac:dyDescent="0.25">
      <c r="AB180" s="89"/>
      <c r="AC180" s="111">
        <f>'Securities Details'!C83</f>
        <v>0</v>
      </c>
      <c r="AD180" s="111">
        <f>'Securities Details'!D83</f>
        <v>0</v>
      </c>
      <c r="AE180" s="111">
        <f>'Securities Details'!E83</f>
        <v>0</v>
      </c>
      <c r="AF180" s="111">
        <f>'Securities Details'!F83</f>
        <v>0</v>
      </c>
      <c r="AG180" s="111">
        <f>'Securities Details'!G83</f>
        <v>0</v>
      </c>
      <c r="AH180" s="106" t="e">
        <f>VLOOKUP(AG180,SecDLookups!$D$2:$E$11,2,FALSE)</f>
        <v>#N/A</v>
      </c>
      <c r="AI180" s="106">
        <f>'Securities Details'!I83</f>
        <v>0</v>
      </c>
      <c r="AJ180" s="106">
        <f>'Securities Details'!J83</f>
        <v>0</v>
      </c>
      <c r="AK180" s="111">
        <f>'Securities Details'!K83</f>
        <v>0</v>
      </c>
      <c r="AL180" s="111">
        <f>'Securities Details'!L83</f>
        <v>0</v>
      </c>
      <c r="AM180" s="113">
        <f>'Securities Details'!M83</f>
        <v>0</v>
      </c>
      <c r="AN180" s="90">
        <f>'Securities Details'!N83</f>
        <v>0</v>
      </c>
      <c r="AO180" s="90">
        <f>'Securities Details'!O83</f>
        <v>0</v>
      </c>
      <c r="AP180" s="90">
        <f>'Securities Details'!P83</f>
        <v>0</v>
      </c>
      <c r="AQ180" s="90">
        <f>'Securities Details'!Q83</f>
        <v>0</v>
      </c>
      <c r="AR180" s="90">
        <f>'Securities Details'!R83</f>
        <v>0</v>
      </c>
      <c r="AS180" s="97">
        <f>'Securities Details'!S83</f>
        <v>0</v>
      </c>
      <c r="AT180" s="90">
        <f>'Securities Details'!T83</f>
        <v>0</v>
      </c>
      <c r="AU180" s="90">
        <f>'Securities Details'!U83</f>
        <v>0</v>
      </c>
      <c r="AV180" s="90" t="str">
        <f>IF(AU180="Yes",'Securities Details'!V83,"")</f>
        <v/>
      </c>
      <c r="AW180" s="90">
        <f>'Securities Details'!W83</f>
        <v>0</v>
      </c>
      <c r="AX180" s="90">
        <f>'Securities Details'!X83</f>
        <v>0</v>
      </c>
      <c r="AY180" s="97" t="str">
        <f>IF(AU180="Yes",'Securities Details'!Y83,"")</f>
        <v/>
      </c>
      <c r="AZ180" s="90" t="str">
        <f>IF(AU180="Yes",'Securities Details'!Z83,"")</f>
        <v/>
      </c>
      <c r="BA180" s="90">
        <f>'Securities Details'!AB83</f>
        <v>0</v>
      </c>
      <c r="BB180" s="90" t="str">
        <f>IF(AU180="Yes",'Securities Details'!AA83,"")</f>
        <v/>
      </c>
      <c r="BC180" s="90">
        <f>'Securities Details'!AC83</f>
        <v>0</v>
      </c>
      <c r="BD180" s="90">
        <f>'Securities Details'!AD83</f>
        <v>0</v>
      </c>
      <c r="BE180" s="90">
        <f>'Securities Details'!AE83</f>
        <v>0</v>
      </c>
      <c r="BF180" s="90">
        <f>'Securities Details'!AF83</f>
        <v>0</v>
      </c>
      <c r="BG180" s="90">
        <f>'Securities Details'!AG83</f>
        <v>0</v>
      </c>
      <c r="BH180" s="90">
        <f>'Securities Details'!AH83</f>
        <v>0</v>
      </c>
      <c r="BI180" s="90">
        <f>'Securities Details'!AI83</f>
        <v>0</v>
      </c>
      <c r="BJ180" s="90">
        <f>'Securities Details'!AJ83</f>
        <v>0</v>
      </c>
      <c r="BK180" s="90">
        <f>'Securities Details'!AK83</f>
        <v>0</v>
      </c>
      <c r="BL180" s="90">
        <f>'Securities Details'!AL83</f>
        <v>0</v>
      </c>
      <c r="BM180" s="90">
        <f>'Securities Details'!AM83</f>
        <v>0</v>
      </c>
      <c r="BN180" s="90" t="str">
        <f>IF('Securities Details'!AN83="","",IF('Securities Details'!$E$11="Yes",'Securities Details'!AN83,""))</f>
        <v/>
      </c>
      <c r="BO180" s="90" t="str">
        <f>IF('Securities Details'!AO83="","",IF('Securities Details'!$E$11="Yes",'Securities Details'!AO83,""))</f>
        <v/>
      </c>
      <c r="BP180" s="90" t="str">
        <f>IF('Securities Details'!$E$11="Yes",'Securities Details'!AP83,"")</f>
        <v/>
      </c>
      <c r="BQ180" s="90" t="str">
        <f>IF(BE180=SecDLookups!$S$2,TRIM(LEFT(BF180, SEARCH("-",BF180,1)-1)),"")</f>
        <v/>
      </c>
      <c r="BR180" s="90" t="str">
        <f>IF(BE180=SecDLookups!$S$2,TRIM(RIGHT(BF180, LEN(BF180) - SEARCH("-",BF180,1))),"")</f>
        <v/>
      </c>
      <c r="BS180" s="90" t="str">
        <f>IF(BE180=SecDLookups!$S$3,BF180,"")</f>
        <v/>
      </c>
      <c r="BT180" s="90" t="str">
        <f>IF(BE180=SecDLookups!$S$4,BF180,"")</f>
        <v/>
      </c>
      <c r="BU180" s="90" t="str">
        <f>IF(BG180=SecDLookups!$T$2,TRIM(LEFT(BH180, SEARCH("-",BH180,1)-1)),"")</f>
        <v/>
      </c>
      <c r="BV180" s="90" t="str">
        <f>IF(BG180=SecDLookups!$T$2,TRIM(RIGHT(BH180,LEN(BH180) - SEARCH("-",BH180,1))),"")</f>
        <v/>
      </c>
      <c r="BW180" s="90" t="str">
        <f>IF(BG180=SecDLookups!$T$3,BH180,"")</f>
        <v/>
      </c>
      <c r="BX180" s="90" t="str">
        <f>IF(BG180=SecDLookups!$T$4,BH180,"")</f>
        <v/>
      </c>
      <c r="BY180" s="90" t="str">
        <f>IF(BI180=SecDLookups!$U$2,TRIM(LEFT(BJ180, SEARCH("-",BJ180,1)-1)),"")</f>
        <v/>
      </c>
      <c r="BZ180" s="90" t="str">
        <f>IF(BI180=SecDLookups!$U$2,TRIM(RIGHT(BJ180, LEN(BJ180) - SEARCH("-",BJ180,1))),"")</f>
        <v/>
      </c>
      <c r="CA180" s="90" t="str">
        <f>IF(BI180=SecDLookups!$U$3,BJ180,"")</f>
        <v/>
      </c>
      <c r="CB180" s="90" t="str">
        <f>IF(BI180=SecDLookups!$U$4,BJ180,"")</f>
        <v/>
      </c>
      <c r="CC180" s="90" t="str">
        <f>IF(BK180=SecDLookups!$V$2,TRIM(LEFT(BL180, SEARCH("-",BL180,1)-1)),"")</f>
        <v/>
      </c>
      <c r="CD180" s="90" t="str">
        <f>IF(BK180=SecDLookups!$V$2,TRIM(RIGHT(BL180, LEN(BL180) - SEARCH("-",BL180,1))),"")</f>
        <v/>
      </c>
      <c r="CE180" s="90" t="str">
        <f>IF(BK180=SecDLookups!$V$3,BL180,"")</f>
        <v/>
      </c>
      <c r="CF180" s="90" t="str">
        <f>IF(BK180=SecDLookups!$V$4,BL180,"")</f>
        <v/>
      </c>
    </row>
    <row r="181" spans="28:84" x14ac:dyDescent="0.25">
      <c r="AB181" s="89"/>
      <c r="AC181" s="111">
        <f>'Securities Details'!C84</f>
        <v>0</v>
      </c>
      <c r="AD181" s="111">
        <f>'Securities Details'!D84</f>
        <v>0</v>
      </c>
      <c r="AE181" s="111">
        <f>'Securities Details'!E84</f>
        <v>0</v>
      </c>
      <c r="AF181" s="111">
        <f>'Securities Details'!F84</f>
        <v>0</v>
      </c>
      <c r="AG181" s="111">
        <f>'Securities Details'!G84</f>
        <v>0</v>
      </c>
      <c r="AH181" s="106" t="e">
        <f>VLOOKUP(AG181,SecDLookups!$D$2:$E$11,2,FALSE)</f>
        <v>#N/A</v>
      </c>
      <c r="AI181" s="106">
        <f>'Securities Details'!I84</f>
        <v>0</v>
      </c>
      <c r="AJ181" s="106">
        <f>'Securities Details'!J84</f>
        <v>0</v>
      </c>
      <c r="AK181" s="111">
        <f>'Securities Details'!K84</f>
        <v>0</v>
      </c>
      <c r="AL181" s="111">
        <f>'Securities Details'!L84</f>
        <v>0</v>
      </c>
      <c r="AM181" s="113">
        <f>'Securities Details'!M84</f>
        <v>0</v>
      </c>
      <c r="AN181" s="90">
        <f>'Securities Details'!N84</f>
        <v>0</v>
      </c>
      <c r="AO181" s="90">
        <f>'Securities Details'!O84</f>
        <v>0</v>
      </c>
      <c r="AP181" s="90">
        <f>'Securities Details'!P84</f>
        <v>0</v>
      </c>
      <c r="AQ181" s="90">
        <f>'Securities Details'!Q84</f>
        <v>0</v>
      </c>
      <c r="AR181" s="90">
        <f>'Securities Details'!R84</f>
        <v>0</v>
      </c>
      <c r="AS181" s="97">
        <f>'Securities Details'!S84</f>
        <v>0</v>
      </c>
      <c r="AT181" s="90">
        <f>'Securities Details'!T84</f>
        <v>0</v>
      </c>
      <c r="AU181" s="90">
        <f>'Securities Details'!U84</f>
        <v>0</v>
      </c>
      <c r="AV181" s="90" t="str">
        <f>IF(AU181="Yes",'Securities Details'!V84,"")</f>
        <v/>
      </c>
      <c r="AW181" s="90">
        <f>'Securities Details'!W84</f>
        <v>0</v>
      </c>
      <c r="AX181" s="90">
        <f>'Securities Details'!X84</f>
        <v>0</v>
      </c>
      <c r="AY181" s="97" t="str">
        <f>IF(AU181="Yes",'Securities Details'!Y84,"")</f>
        <v/>
      </c>
      <c r="AZ181" s="90" t="str">
        <f>IF(AU181="Yes",'Securities Details'!Z84,"")</f>
        <v/>
      </c>
      <c r="BA181" s="90">
        <f>'Securities Details'!AB84</f>
        <v>0</v>
      </c>
      <c r="BB181" s="90" t="str">
        <f>IF(AU181="Yes",'Securities Details'!AA84,"")</f>
        <v/>
      </c>
      <c r="BC181" s="90">
        <f>'Securities Details'!AC84</f>
        <v>0</v>
      </c>
      <c r="BD181" s="90">
        <f>'Securities Details'!AD84</f>
        <v>0</v>
      </c>
      <c r="BE181" s="90">
        <f>'Securities Details'!AE84</f>
        <v>0</v>
      </c>
      <c r="BF181" s="90">
        <f>'Securities Details'!AF84</f>
        <v>0</v>
      </c>
      <c r="BG181" s="90">
        <f>'Securities Details'!AG84</f>
        <v>0</v>
      </c>
      <c r="BH181" s="90">
        <f>'Securities Details'!AH84</f>
        <v>0</v>
      </c>
      <c r="BI181" s="90">
        <f>'Securities Details'!AI84</f>
        <v>0</v>
      </c>
      <c r="BJ181" s="90">
        <f>'Securities Details'!AJ84</f>
        <v>0</v>
      </c>
      <c r="BK181" s="90">
        <f>'Securities Details'!AK84</f>
        <v>0</v>
      </c>
      <c r="BL181" s="90">
        <f>'Securities Details'!AL84</f>
        <v>0</v>
      </c>
      <c r="BM181" s="90">
        <f>'Securities Details'!AM84</f>
        <v>0</v>
      </c>
      <c r="BN181" s="90" t="str">
        <f>IF('Securities Details'!AN84="","",IF('Securities Details'!$E$11="Yes",'Securities Details'!AN84,""))</f>
        <v/>
      </c>
      <c r="BO181" s="90" t="str">
        <f>IF('Securities Details'!AO84="","",IF('Securities Details'!$E$11="Yes",'Securities Details'!AO84,""))</f>
        <v/>
      </c>
      <c r="BP181" s="90" t="str">
        <f>IF('Securities Details'!$E$11="Yes",'Securities Details'!AP84,"")</f>
        <v/>
      </c>
      <c r="BQ181" s="90" t="str">
        <f>IF(BE181=SecDLookups!$S$2,TRIM(LEFT(BF181, SEARCH("-",BF181,1)-1)),"")</f>
        <v/>
      </c>
      <c r="BR181" s="90" t="str">
        <f>IF(BE181=SecDLookups!$S$2,TRIM(RIGHT(BF181, LEN(BF181) - SEARCH("-",BF181,1))),"")</f>
        <v/>
      </c>
      <c r="BS181" s="90" t="str">
        <f>IF(BE181=SecDLookups!$S$3,BF181,"")</f>
        <v/>
      </c>
      <c r="BT181" s="90" t="str">
        <f>IF(BE181=SecDLookups!$S$4,BF181,"")</f>
        <v/>
      </c>
      <c r="BU181" s="90" t="str">
        <f>IF(BG181=SecDLookups!$T$2,TRIM(LEFT(BH181, SEARCH("-",BH181,1)-1)),"")</f>
        <v/>
      </c>
      <c r="BV181" s="90" t="str">
        <f>IF(BG181=SecDLookups!$T$2,TRIM(RIGHT(BH181,LEN(BH181) - SEARCH("-",BH181,1))),"")</f>
        <v/>
      </c>
      <c r="BW181" s="90" t="str">
        <f>IF(BG181=SecDLookups!$T$3,BH181,"")</f>
        <v/>
      </c>
      <c r="BX181" s="90" t="str">
        <f>IF(BG181=SecDLookups!$T$4,BH181,"")</f>
        <v/>
      </c>
      <c r="BY181" s="90" t="str">
        <f>IF(BI181=SecDLookups!$U$2,TRIM(LEFT(BJ181, SEARCH("-",BJ181,1)-1)),"")</f>
        <v/>
      </c>
      <c r="BZ181" s="90" t="str">
        <f>IF(BI181=SecDLookups!$U$2,TRIM(RIGHT(BJ181, LEN(BJ181) - SEARCH("-",BJ181,1))),"")</f>
        <v/>
      </c>
      <c r="CA181" s="90" t="str">
        <f>IF(BI181=SecDLookups!$U$3,BJ181,"")</f>
        <v/>
      </c>
      <c r="CB181" s="90" t="str">
        <f>IF(BI181=SecDLookups!$U$4,BJ181,"")</f>
        <v/>
      </c>
      <c r="CC181" s="90" t="str">
        <f>IF(BK181=SecDLookups!$V$2,TRIM(LEFT(BL181, SEARCH("-",BL181,1)-1)),"")</f>
        <v/>
      </c>
      <c r="CD181" s="90" t="str">
        <f>IF(BK181=SecDLookups!$V$2,TRIM(RIGHT(BL181, LEN(BL181) - SEARCH("-",BL181,1))),"")</f>
        <v/>
      </c>
      <c r="CE181" s="90" t="str">
        <f>IF(BK181=SecDLookups!$V$3,BL181,"")</f>
        <v/>
      </c>
      <c r="CF181" s="90" t="str">
        <f>IF(BK181=SecDLookups!$V$4,BL181,"")</f>
        <v/>
      </c>
    </row>
    <row r="182" spans="28:84" x14ac:dyDescent="0.25">
      <c r="AB182" s="89"/>
      <c r="AC182" s="111">
        <f>'Securities Details'!C85</f>
        <v>0</v>
      </c>
      <c r="AD182" s="111">
        <f>'Securities Details'!D85</f>
        <v>0</v>
      </c>
      <c r="AE182" s="111">
        <f>'Securities Details'!E85</f>
        <v>0</v>
      </c>
      <c r="AF182" s="111">
        <f>'Securities Details'!F85</f>
        <v>0</v>
      </c>
      <c r="AG182" s="111">
        <f>'Securities Details'!G85</f>
        <v>0</v>
      </c>
      <c r="AH182" s="106" t="e">
        <f>VLOOKUP(AG182,SecDLookups!$D$2:$E$11,2,FALSE)</f>
        <v>#N/A</v>
      </c>
      <c r="AI182" s="106">
        <f>'Securities Details'!I85</f>
        <v>0</v>
      </c>
      <c r="AJ182" s="106">
        <f>'Securities Details'!J85</f>
        <v>0</v>
      </c>
      <c r="AK182" s="111">
        <f>'Securities Details'!K85</f>
        <v>0</v>
      </c>
      <c r="AL182" s="111">
        <f>'Securities Details'!L85</f>
        <v>0</v>
      </c>
      <c r="AM182" s="113">
        <f>'Securities Details'!M85</f>
        <v>0</v>
      </c>
      <c r="AN182" s="90">
        <f>'Securities Details'!N85</f>
        <v>0</v>
      </c>
      <c r="AO182" s="90">
        <f>'Securities Details'!O85</f>
        <v>0</v>
      </c>
      <c r="AP182" s="90">
        <f>'Securities Details'!P85</f>
        <v>0</v>
      </c>
      <c r="AQ182" s="90">
        <f>'Securities Details'!Q85</f>
        <v>0</v>
      </c>
      <c r="AR182" s="90">
        <f>'Securities Details'!R85</f>
        <v>0</v>
      </c>
      <c r="AS182" s="97">
        <f>'Securities Details'!S85</f>
        <v>0</v>
      </c>
      <c r="AT182" s="90">
        <f>'Securities Details'!T85</f>
        <v>0</v>
      </c>
      <c r="AU182" s="90">
        <f>'Securities Details'!U85</f>
        <v>0</v>
      </c>
      <c r="AV182" s="90" t="str">
        <f>IF(AU182="Yes",'Securities Details'!V85,"")</f>
        <v/>
      </c>
      <c r="AW182" s="90">
        <f>'Securities Details'!W85</f>
        <v>0</v>
      </c>
      <c r="AX182" s="90">
        <f>'Securities Details'!X85</f>
        <v>0</v>
      </c>
      <c r="AY182" s="97" t="str">
        <f>IF(AU182="Yes",'Securities Details'!Y85,"")</f>
        <v/>
      </c>
      <c r="AZ182" s="90" t="str">
        <f>IF(AU182="Yes",'Securities Details'!Z85,"")</f>
        <v/>
      </c>
      <c r="BA182" s="90">
        <f>'Securities Details'!AB85</f>
        <v>0</v>
      </c>
      <c r="BB182" s="90" t="str">
        <f>IF(AU182="Yes",'Securities Details'!AA85,"")</f>
        <v/>
      </c>
      <c r="BC182" s="90">
        <f>'Securities Details'!AC85</f>
        <v>0</v>
      </c>
      <c r="BD182" s="90">
        <f>'Securities Details'!AD85</f>
        <v>0</v>
      </c>
      <c r="BE182" s="90">
        <f>'Securities Details'!AE85</f>
        <v>0</v>
      </c>
      <c r="BF182" s="90">
        <f>'Securities Details'!AF85</f>
        <v>0</v>
      </c>
      <c r="BG182" s="90">
        <f>'Securities Details'!AG85</f>
        <v>0</v>
      </c>
      <c r="BH182" s="90">
        <f>'Securities Details'!AH85</f>
        <v>0</v>
      </c>
      <c r="BI182" s="90">
        <f>'Securities Details'!AI85</f>
        <v>0</v>
      </c>
      <c r="BJ182" s="90">
        <f>'Securities Details'!AJ85</f>
        <v>0</v>
      </c>
      <c r="BK182" s="90">
        <f>'Securities Details'!AK85</f>
        <v>0</v>
      </c>
      <c r="BL182" s="90">
        <f>'Securities Details'!AL85</f>
        <v>0</v>
      </c>
      <c r="BM182" s="90">
        <f>'Securities Details'!AM85</f>
        <v>0</v>
      </c>
      <c r="BN182" s="90" t="str">
        <f>IF('Securities Details'!AN85="","",IF('Securities Details'!$E$11="Yes",'Securities Details'!AN85,""))</f>
        <v/>
      </c>
      <c r="BO182" s="90" t="str">
        <f>IF('Securities Details'!AO85="","",IF('Securities Details'!$E$11="Yes",'Securities Details'!AO85,""))</f>
        <v/>
      </c>
      <c r="BP182" s="90" t="str">
        <f>IF('Securities Details'!$E$11="Yes",'Securities Details'!AP85,"")</f>
        <v/>
      </c>
      <c r="BQ182" s="90" t="str">
        <f>IF(BE182=SecDLookups!$S$2,TRIM(LEFT(BF182, SEARCH("-",BF182,1)-1)),"")</f>
        <v/>
      </c>
      <c r="BR182" s="90" t="str">
        <f>IF(BE182=SecDLookups!$S$2,TRIM(RIGHT(BF182, LEN(BF182) - SEARCH("-",BF182,1))),"")</f>
        <v/>
      </c>
      <c r="BS182" s="90" t="str">
        <f>IF(BE182=SecDLookups!$S$3,BF182,"")</f>
        <v/>
      </c>
      <c r="BT182" s="90" t="str">
        <f>IF(BE182=SecDLookups!$S$4,BF182,"")</f>
        <v/>
      </c>
      <c r="BU182" s="90" t="str">
        <f>IF(BG182=SecDLookups!$T$2,TRIM(LEFT(BH182, SEARCH("-",BH182,1)-1)),"")</f>
        <v/>
      </c>
      <c r="BV182" s="90" t="str">
        <f>IF(BG182=SecDLookups!$T$2,TRIM(RIGHT(BH182,LEN(BH182) - SEARCH("-",BH182,1))),"")</f>
        <v/>
      </c>
      <c r="BW182" s="90" t="str">
        <f>IF(BG182=SecDLookups!$T$3,BH182,"")</f>
        <v/>
      </c>
      <c r="BX182" s="90" t="str">
        <f>IF(BG182=SecDLookups!$T$4,BH182,"")</f>
        <v/>
      </c>
      <c r="BY182" s="90" t="str">
        <f>IF(BI182=SecDLookups!$U$2,TRIM(LEFT(BJ182, SEARCH("-",BJ182,1)-1)),"")</f>
        <v/>
      </c>
      <c r="BZ182" s="90" t="str">
        <f>IF(BI182=SecDLookups!$U$2,TRIM(RIGHT(BJ182, LEN(BJ182) - SEARCH("-",BJ182,1))),"")</f>
        <v/>
      </c>
      <c r="CA182" s="90" t="str">
        <f>IF(BI182=SecDLookups!$U$3,BJ182,"")</f>
        <v/>
      </c>
      <c r="CB182" s="90" t="str">
        <f>IF(BI182=SecDLookups!$U$4,BJ182,"")</f>
        <v/>
      </c>
      <c r="CC182" s="90" t="str">
        <f>IF(BK182=SecDLookups!$V$2,TRIM(LEFT(BL182, SEARCH("-",BL182,1)-1)),"")</f>
        <v/>
      </c>
      <c r="CD182" s="90" t="str">
        <f>IF(BK182=SecDLookups!$V$2,TRIM(RIGHT(BL182, LEN(BL182) - SEARCH("-",BL182,1))),"")</f>
        <v/>
      </c>
      <c r="CE182" s="90" t="str">
        <f>IF(BK182=SecDLookups!$V$3,BL182,"")</f>
        <v/>
      </c>
      <c r="CF182" s="90" t="str">
        <f>IF(BK182=SecDLookups!$V$4,BL182,"")</f>
        <v/>
      </c>
    </row>
    <row r="183" spans="28:84" x14ac:dyDescent="0.25">
      <c r="AB183" s="89"/>
      <c r="AC183" s="111">
        <f>'Securities Details'!C86</f>
        <v>0</v>
      </c>
      <c r="AD183" s="111">
        <f>'Securities Details'!D86</f>
        <v>0</v>
      </c>
      <c r="AE183" s="111">
        <f>'Securities Details'!E86</f>
        <v>0</v>
      </c>
      <c r="AF183" s="111">
        <f>'Securities Details'!F86</f>
        <v>0</v>
      </c>
      <c r="AG183" s="111">
        <f>'Securities Details'!G86</f>
        <v>0</v>
      </c>
      <c r="AH183" s="106" t="e">
        <f>VLOOKUP(AG183,SecDLookups!$D$2:$E$11,2,FALSE)</f>
        <v>#N/A</v>
      </c>
      <c r="AI183" s="106">
        <f>'Securities Details'!I86</f>
        <v>0</v>
      </c>
      <c r="AJ183" s="106">
        <f>'Securities Details'!J86</f>
        <v>0</v>
      </c>
      <c r="AK183" s="111">
        <f>'Securities Details'!K86</f>
        <v>0</v>
      </c>
      <c r="AL183" s="111">
        <f>'Securities Details'!L86</f>
        <v>0</v>
      </c>
      <c r="AM183" s="113">
        <f>'Securities Details'!M86</f>
        <v>0</v>
      </c>
      <c r="AN183" s="90">
        <f>'Securities Details'!N86</f>
        <v>0</v>
      </c>
      <c r="AO183" s="90">
        <f>'Securities Details'!O86</f>
        <v>0</v>
      </c>
      <c r="AP183" s="90">
        <f>'Securities Details'!P86</f>
        <v>0</v>
      </c>
      <c r="AQ183" s="90">
        <f>'Securities Details'!Q86</f>
        <v>0</v>
      </c>
      <c r="AR183" s="90">
        <f>'Securities Details'!R86</f>
        <v>0</v>
      </c>
      <c r="AS183" s="97">
        <f>'Securities Details'!S86</f>
        <v>0</v>
      </c>
      <c r="AT183" s="90">
        <f>'Securities Details'!T86</f>
        <v>0</v>
      </c>
      <c r="AU183" s="90">
        <f>'Securities Details'!U86</f>
        <v>0</v>
      </c>
      <c r="AV183" s="90" t="str">
        <f>IF(AU183="Yes",'Securities Details'!V86,"")</f>
        <v/>
      </c>
      <c r="AW183" s="90">
        <f>'Securities Details'!W86</f>
        <v>0</v>
      </c>
      <c r="AX183" s="90">
        <f>'Securities Details'!X86</f>
        <v>0</v>
      </c>
      <c r="AY183" s="97" t="str">
        <f>IF(AU183="Yes",'Securities Details'!Y86,"")</f>
        <v/>
      </c>
      <c r="AZ183" s="90" t="str">
        <f>IF(AU183="Yes",'Securities Details'!Z86,"")</f>
        <v/>
      </c>
      <c r="BA183" s="90">
        <f>'Securities Details'!AB86</f>
        <v>0</v>
      </c>
      <c r="BB183" s="90" t="str">
        <f>IF(AU183="Yes",'Securities Details'!AA86,"")</f>
        <v/>
      </c>
      <c r="BC183" s="90">
        <f>'Securities Details'!AC86</f>
        <v>0</v>
      </c>
      <c r="BD183" s="90">
        <f>'Securities Details'!AD86</f>
        <v>0</v>
      </c>
      <c r="BE183" s="90">
        <f>'Securities Details'!AE86</f>
        <v>0</v>
      </c>
      <c r="BF183" s="90">
        <f>'Securities Details'!AF86</f>
        <v>0</v>
      </c>
      <c r="BG183" s="90">
        <f>'Securities Details'!AG86</f>
        <v>0</v>
      </c>
      <c r="BH183" s="90">
        <f>'Securities Details'!AH86</f>
        <v>0</v>
      </c>
      <c r="BI183" s="90">
        <f>'Securities Details'!AI86</f>
        <v>0</v>
      </c>
      <c r="BJ183" s="90">
        <f>'Securities Details'!AJ86</f>
        <v>0</v>
      </c>
      <c r="BK183" s="90">
        <f>'Securities Details'!AK86</f>
        <v>0</v>
      </c>
      <c r="BL183" s="90">
        <f>'Securities Details'!AL86</f>
        <v>0</v>
      </c>
      <c r="BM183" s="90">
        <f>'Securities Details'!AM86</f>
        <v>0</v>
      </c>
      <c r="BN183" s="90" t="str">
        <f>IF('Securities Details'!AN86="","",IF('Securities Details'!$E$11="Yes",'Securities Details'!AN86,""))</f>
        <v/>
      </c>
      <c r="BO183" s="90" t="str">
        <f>IF('Securities Details'!AO86="","",IF('Securities Details'!$E$11="Yes",'Securities Details'!AO86,""))</f>
        <v/>
      </c>
      <c r="BP183" s="90" t="str">
        <f>IF('Securities Details'!$E$11="Yes",'Securities Details'!AP86,"")</f>
        <v/>
      </c>
      <c r="BQ183" s="90" t="str">
        <f>IF(BE183=SecDLookups!$S$2,TRIM(LEFT(BF183, SEARCH("-",BF183,1)-1)),"")</f>
        <v/>
      </c>
      <c r="BR183" s="90" t="str">
        <f>IF(BE183=SecDLookups!$S$2,TRIM(RIGHT(BF183, LEN(BF183) - SEARCH("-",BF183,1))),"")</f>
        <v/>
      </c>
      <c r="BS183" s="90" t="str">
        <f>IF(BE183=SecDLookups!$S$3,BF183,"")</f>
        <v/>
      </c>
      <c r="BT183" s="90" t="str">
        <f>IF(BE183=SecDLookups!$S$4,BF183,"")</f>
        <v/>
      </c>
      <c r="BU183" s="90" t="str">
        <f>IF(BG183=SecDLookups!$T$2,TRIM(LEFT(BH183, SEARCH("-",BH183,1)-1)),"")</f>
        <v/>
      </c>
      <c r="BV183" s="90" t="str">
        <f>IF(BG183=SecDLookups!$T$2,TRIM(RIGHT(BH183,LEN(BH183) - SEARCH("-",BH183,1))),"")</f>
        <v/>
      </c>
      <c r="BW183" s="90" t="str">
        <f>IF(BG183=SecDLookups!$T$3,BH183,"")</f>
        <v/>
      </c>
      <c r="BX183" s="90" t="str">
        <f>IF(BG183=SecDLookups!$T$4,BH183,"")</f>
        <v/>
      </c>
      <c r="BY183" s="90" t="str">
        <f>IF(BI183=SecDLookups!$U$2,TRIM(LEFT(BJ183, SEARCH("-",BJ183,1)-1)),"")</f>
        <v/>
      </c>
      <c r="BZ183" s="90" t="str">
        <f>IF(BI183=SecDLookups!$U$2,TRIM(RIGHT(BJ183, LEN(BJ183) - SEARCH("-",BJ183,1))),"")</f>
        <v/>
      </c>
      <c r="CA183" s="90" t="str">
        <f>IF(BI183=SecDLookups!$U$3,BJ183,"")</f>
        <v/>
      </c>
      <c r="CB183" s="90" t="str">
        <f>IF(BI183=SecDLookups!$U$4,BJ183,"")</f>
        <v/>
      </c>
      <c r="CC183" s="90" t="str">
        <f>IF(BK183=SecDLookups!$V$2,TRIM(LEFT(BL183, SEARCH("-",BL183,1)-1)),"")</f>
        <v/>
      </c>
      <c r="CD183" s="90" t="str">
        <f>IF(BK183=SecDLookups!$V$2,TRIM(RIGHT(BL183, LEN(BL183) - SEARCH("-",BL183,1))),"")</f>
        <v/>
      </c>
      <c r="CE183" s="90" t="str">
        <f>IF(BK183=SecDLookups!$V$3,BL183,"")</f>
        <v/>
      </c>
      <c r="CF183" s="90" t="str">
        <f>IF(BK183=SecDLookups!$V$4,BL183,"")</f>
        <v/>
      </c>
    </row>
    <row r="184" spans="28:84" x14ac:dyDescent="0.25">
      <c r="AB184" s="89"/>
      <c r="AC184" s="111">
        <f>'Securities Details'!C87</f>
        <v>0</v>
      </c>
      <c r="AD184" s="111">
        <f>'Securities Details'!D87</f>
        <v>0</v>
      </c>
      <c r="AE184" s="111">
        <f>'Securities Details'!E87</f>
        <v>0</v>
      </c>
      <c r="AF184" s="111">
        <f>'Securities Details'!F87</f>
        <v>0</v>
      </c>
      <c r="AG184" s="111">
        <f>'Securities Details'!G87</f>
        <v>0</v>
      </c>
      <c r="AH184" s="106" t="e">
        <f>VLOOKUP(AG184,SecDLookups!$D$2:$E$11,2,FALSE)</f>
        <v>#N/A</v>
      </c>
      <c r="AI184" s="106">
        <f>'Securities Details'!I87</f>
        <v>0</v>
      </c>
      <c r="AJ184" s="106">
        <f>'Securities Details'!J87</f>
        <v>0</v>
      </c>
      <c r="AK184" s="111">
        <f>'Securities Details'!K87</f>
        <v>0</v>
      </c>
      <c r="AL184" s="111">
        <f>'Securities Details'!L87</f>
        <v>0</v>
      </c>
      <c r="AM184" s="113">
        <f>'Securities Details'!M87</f>
        <v>0</v>
      </c>
      <c r="AN184" s="90">
        <f>'Securities Details'!N87</f>
        <v>0</v>
      </c>
      <c r="AO184" s="90">
        <f>'Securities Details'!O87</f>
        <v>0</v>
      </c>
      <c r="AP184" s="90">
        <f>'Securities Details'!P87</f>
        <v>0</v>
      </c>
      <c r="AQ184" s="90">
        <f>'Securities Details'!Q87</f>
        <v>0</v>
      </c>
      <c r="AR184" s="90">
        <f>'Securities Details'!R87</f>
        <v>0</v>
      </c>
      <c r="AS184" s="97">
        <f>'Securities Details'!S87</f>
        <v>0</v>
      </c>
      <c r="AT184" s="90">
        <f>'Securities Details'!T87</f>
        <v>0</v>
      </c>
      <c r="AU184" s="90">
        <f>'Securities Details'!U87</f>
        <v>0</v>
      </c>
      <c r="AV184" s="90" t="str">
        <f>IF(AU184="Yes",'Securities Details'!V87,"")</f>
        <v/>
      </c>
      <c r="AW184" s="90">
        <f>'Securities Details'!W87</f>
        <v>0</v>
      </c>
      <c r="AX184" s="90">
        <f>'Securities Details'!X87</f>
        <v>0</v>
      </c>
      <c r="AY184" s="97" t="str">
        <f>IF(AU184="Yes",'Securities Details'!Y87,"")</f>
        <v/>
      </c>
      <c r="AZ184" s="90" t="str">
        <f>IF(AU184="Yes",'Securities Details'!Z87,"")</f>
        <v/>
      </c>
      <c r="BA184" s="90">
        <f>'Securities Details'!AB87</f>
        <v>0</v>
      </c>
      <c r="BB184" s="90" t="str">
        <f>IF(AU184="Yes",'Securities Details'!AA87,"")</f>
        <v/>
      </c>
      <c r="BC184" s="90">
        <f>'Securities Details'!AC87</f>
        <v>0</v>
      </c>
      <c r="BD184" s="90">
        <f>'Securities Details'!AD87</f>
        <v>0</v>
      </c>
      <c r="BE184" s="90">
        <f>'Securities Details'!AE87</f>
        <v>0</v>
      </c>
      <c r="BF184" s="90">
        <f>'Securities Details'!AF87</f>
        <v>0</v>
      </c>
      <c r="BG184" s="90">
        <f>'Securities Details'!AG87</f>
        <v>0</v>
      </c>
      <c r="BH184" s="90">
        <f>'Securities Details'!AH87</f>
        <v>0</v>
      </c>
      <c r="BI184" s="90">
        <f>'Securities Details'!AI87</f>
        <v>0</v>
      </c>
      <c r="BJ184" s="90">
        <f>'Securities Details'!AJ87</f>
        <v>0</v>
      </c>
      <c r="BK184" s="90">
        <f>'Securities Details'!AK87</f>
        <v>0</v>
      </c>
      <c r="BL184" s="90">
        <f>'Securities Details'!AL87</f>
        <v>0</v>
      </c>
      <c r="BM184" s="90">
        <f>'Securities Details'!AM87</f>
        <v>0</v>
      </c>
      <c r="BN184" s="90" t="str">
        <f>IF('Securities Details'!AN87="","",IF('Securities Details'!$E$11="Yes",'Securities Details'!AN87,""))</f>
        <v/>
      </c>
      <c r="BO184" s="90" t="str">
        <f>IF('Securities Details'!AO87="","",IF('Securities Details'!$E$11="Yes",'Securities Details'!AO87,""))</f>
        <v/>
      </c>
      <c r="BP184" s="90" t="str">
        <f>IF('Securities Details'!$E$11="Yes",'Securities Details'!AP87,"")</f>
        <v/>
      </c>
      <c r="BQ184" s="90" t="str">
        <f>IF(BE184=SecDLookups!$S$2,TRIM(LEFT(BF184, SEARCH("-",BF184,1)-1)),"")</f>
        <v/>
      </c>
      <c r="BR184" s="90" t="str">
        <f>IF(BE184=SecDLookups!$S$2,TRIM(RIGHT(BF184, LEN(BF184) - SEARCH("-",BF184,1))),"")</f>
        <v/>
      </c>
      <c r="BS184" s="90" t="str">
        <f>IF(BE184=SecDLookups!$S$3,BF184,"")</f>
        <v/>
      </c>
      <c r="BT184" s="90" t="str">
        <f>IF(BE184=SecDLookups!$S$4,BF184,"")</f>
        <v/>
      </c>
      <c r="BU184" s="90" t="str">
        <f>IF(BG184=SecDLookups!$T$2,TRIM(LEFT(BH184, SEARCH("-",BH184,1)-1)),"")</f>
        <v/>
      </c>
      <c r="BV184" s="90" t="str">
        <f>IF(BG184=SecDLookups!$T$2,TRIM(RIGHT(BH184,LEN(BH184) - SEARCH("-",BH184,1))),"")</f>
        <v/>
      </c>
      <c r="BW184" s="90" t="str">
        <f>IF(BG184=SecDLookups!$T$3,BH184,"")</f>
        <v/>
      </c>
      <c r="BX184" s="90" t="str">
        <f>IF(BG184=SecDLookups!$T$4,BH184,"")</f>
        <v/>
      </c>
      <c r="BY184" s="90" t="str">
        <f>IF(BI184=SecDLookups!$U$2,TRIM(LEFT(BJ184, SEARCH("-",BJ184,1)-1)),"")</f>
        <v/>
      </c>
      <c r="BZ184" s="90" t="str">
        <f>IF(BI184=SecDLookups!$U$2,TRIM(RIGHT(BJ184, LEN(BJ184) - SEARCH("-",BJ184,1))),"")</f>
        <v/>
      </c>
      <c r="CA184" s="90" t="str">
        <f>IF(BI184=SecDLookups!$U$3,BJ184,"")</f>
        <v/>
      </c>
      <c r="CB184" s="90" t="str">
        <f>IF(BI184=SecDLookups!$U$4,BJ184,"")</f>
        <v/>
      </c>
      <c r="CC184" s="90" t="str">
        <f>IF(BK184=SecDLookups!$V$2,TRIM(LEFT(BL184, SEARCH("-",BL184,1)-1)),"")</f>
        <v/>
      </c>
      <c r="CD184" s="90" t="str">
        <f>IF(BK184=SecDLookups!$V$2,TRIM(RIGHT(BL184, LEN(BL184) - SEARCH("-",BL184,1))),"")</f>
        <v/>
      </c>
      <c r="CE184" s="90" t="str">
        <f>IF(BK184=SecDLookups!$V$3,BL184,"")</f>
        <v/>
      </c>
      <c r="CF184" s="90" t="str">
        <f>IF(BK184=SecDLookups!$V$4,BL184,"")</f>
        <v/>
      </c>
    </row>
    <row r="185" spans="28:84" x14ac:dyDescent="0.25">
      <c r="AB185" s="89"/>
      <c r="AC185" s="111">
        <f>'Securities Details'!C88</f>
        <v>0</v>
      </c>
      <c r="AD185" s="111">
        <f>'Securities Details'!D88</f>
        <v>0</v>
      </c>
      <c r="AE185" s="111">
        <f>'Securities Details'!E88</f>
        <v>0</v>
      </c>
      <c r="AF185" s="111">
        <f>'Securities Details'!F88</f>
        <v>0</v>
      </c>
      <c r="AG185" s="111">
        <f>'Securities Details'!G88</f>
        <v>0</v>
      </c>
      <c r="AH185" s="106" t="e">
        <f>VLOOKUP(AG185,SecDLookups!$D$2:$E$11,2,FALSE)</f>
        <v>#N/A</v>
      </c>
      <c r="AI185" s="106">
        <f>'Securities Details'!I88</f>
        <v>0</v>
      </c>
      <c r="AJ185" s="106">
        <f>'Securities Details'!J88</f>
        <v>0</v>
      </c>
      <c r="AK185" s="111">
        <f>'Securities Details'!K88</f>
        <v>0</v>
      </c>
      <c r="AL185" s="111">
        <f>'Securities Details'!L88</f>
        <v>0</v>
      </c>
      <c r="AM185" s="113">
        <f>'Securities Details'!M88</f>
        <v>0</v>
      </c>
      <c r="AN185" s="90">
        <f>'Securities Details'!N88</f>
        <v>0</v>
      </c>
      <c r="AO185" s="90">
        <f>'Securities Details'!O88</f>
        <v>0</v>
      </c>
      <c r="AP185" s="90">
        <f>'Securities Details'!P88</f>
        <v>0</v>
      </c>
      <c r="AQ185" s="90">
        <f>'Securities Details'!Q88</f>
        <v>0</v>
      </c>
      <c r="AR185" s="90">
        <f>'Securities Details'!R88</f>
        <v>0</v>
      </c>
      <c r="AS185" s="97">
        <f>'Securities Details'!S88</f>
        <v>0</v>
      </c>
      <c r="AT185" s="90">
        <f>'Securities Details'!T88</f>
        <v>0</v>
      </c>
      <c r="AU185" s="90">
        <f>'Securities Details'!U88</f>
        <v>0</v>
      </c>
      <c r="AV185" s="90" t="str">
        <f>IF(AU185="Yes",'Securities Details'!V88,"")</f>
        <v/>
      </c>
      <c r="AW185" s="90">
        <f>'Securities Details'!W88</f>
        <v>0</v>
      </c>
      <c r="AX185" s="90">
        <f>'Securities Details'!X88</f>
        <v>0</v>
      </c>
      <c r="AY185" s="97" t="str">
        <f>IF(AU185="Yes",'Securities Details'!Y88,"")</f>
        <v/>
      </c>
      <c r="AZ185" s="90" t="str">
        <f>IF(AU185="Yes",'Securities Details'!Z88,"")</f>
        <v/>
      </c>
      <c r="BA185" s="90">
        <f>'Securities Details'!AB88</f>
        <v>0</v>
      </c>
      <c r="BB185" s="90" t="str">
        <f>IF(AU185="Yes",'Securities Details'!AA88,"")</f>
        <v/>
      </c>
      <c r="BC185" s="90">
        <f>'Securities Details'!AC88</f>
        <v>0</v>
      </c>
      <c r="BD185" s="90">
        <f>'Securities Details'!AD88</f>
        <v>0</v>
      </c>
      <c r="BE185" s="90">
        <f>'Securities Details'!AE88</f>
        <v>0</v>
      </c>
      <c r="BF185" s="90">
        <f>'Securities Details'!AF88</f>
        <v>0</v>
      </c>
      <c r="BG185" s="90">
        <f>'Securities Details'!AG88</f>
        <v>0</v>
      </c>
      <c r="BH185" s="90">
        <f>'Securities Details'!AH88</f>
        <v>0</v>
      </c>
      <c r="BI185" s="90">
        <f>'Securities Details'!AI88</f>
        <v>0</v>
      </c>
      <c r="BJ185" s="90">
        <f>'Securities Details'!AJ88</f>
        <v>0</v>
      </c>
      <c r="BK185" s="90">
        <f>'Securities Details'!AK88</f>
        <v>0</v>
      </c>
      <c r="BL185" s="90">
        <f>'Securities Details'!AL88</f>
        <v>0</v>
      </c>
      <c r="BM185" s="90">
        <f>'Securities Details'!AM88</f>
        <v>0</v>
      </c>
      <c r="BN185" s="90" t="str">
        <f>IF('Securities Details'!AN88="","",IF('Securities Details'!$E$11="Yes",'Securities Details'!AN88,""))</f>
        <v/>
      </c>
      <c r="BO185" s="90" t="str">
        <f>IF('Securities Details'!AO88="","",IF('Securities Details'!$E$11="Yes",'Securities Details'!AO88,""))</f>
        <v/>
      </c>
      <c r="BP185" s="90" t="str">
        <f>IF('Securities Details'!$E$11="Yes",'Securities Details'!AP88,"")</f>
        <v/>
      </c>
      <c r="BQ185" s="90" t="str">
        <f>IF(BE185=SecDLookups!$S$2,TRIM(LEFT(BF185, SEARCH("-",BF185,1)-1)),"")</f>
        <v/>
      </c>
      <c r="BR185" s="90" t="str">
        <f>IF(BE185=SecDLookups!$S$2,TRIM(RIGHT(BF185, LEN(BF185) - SEARCH("-",BF185,1))),"")</f>
        <v/>
      </c>
      <c r="BS185" s="90" t="str">
        <f>IF(BE185=SecDLookups!$S$3,BF185,"")</f>
        <v/>
      </c>
      <c r="BT185" s="90" t="str">
        <f>IF(BE185=SecDLookups!$S$4,BF185,"")</f>
        <v/>
      </c>
      <c r="BU185" s="90" t="str">
        <f>IF(BG185=SecDLookups!$T$2,TRIM(LEFT(BH185, SEARCH("-",BH185,1)-1)),"")</f>
        <v/>
      </c>
      <c r="BV185" s="90" t="str">
        <f>IF(BG185=SecDLookups!$T$2,TRIM(RIGHT(BH185,LEN(BH185) - SEARCH("-",BH185,1))),"")</f>
        <v/>
      </c>
      <c r="BW185" s="90" t="str">
        <f>IF(BG185=SecDLookups!$T$3,BH185,"")</f>
        <v/>
      </c>
      <c r="BX185" s="90" t="str">
        <f>IF(BG185=SecDLookups!$T$4,BH185,"")</f>
        <v/>
      </c>
      <c r="BY185" s="90" t="str">
        <f>IF(BI185=SecDLookups!$U$2,TRIM(LEFT(BJ185, SEARCH("-",BJ185,1)-1)),"")</f>
        <v/>
      </c>
      <c r="BZ185" s="90" t="str">
        <f>IF(BI185=SecDLookups!$U$2,TRIM(RIGHT(BJ185, LEN(BJ185) - SEARCH("-",BJ185,1))),"")</f>
        <v/>
      </c>
      <c r="CA185" s="90" t="str">
        <f>IF(BI185=SecDLookups!$U$3,BJ185,"")</f>
        <v/>
      </c>
      <c r="CB185" s="90" t="str">
        <f>IF(BI185=SecDLookups!$U$4,BJ185,"")</f>
        <v/>
      </c>
      <c r="CC185" s="90" t="str">
        <f>IF(BK185=SecDLookups!$V$2,TRIM(LEFT(BL185, SEARCH("-",BL185,1)-1)),"")</f>
        <v/>
      </c>
      <c r="CD185" s="90" t="str">
        <f>IF(BK185=SecDLookups!$V$2,TRIM(RIGHT(BL185, LEN(BL185) - SEARCH("-",BL185,1))),"")</f>
        <v/>
      </c>
      <c r="CE185" s="90" t="str">
        <f>IF(BK185=SecDLookups!$V$3,BL185,"")</f>
        <v/>
      </c>
      <c r="CF185" s="90" t="str">
        <f>IF(BK185=SecDLookups!$V$4,BL185,"")</f>
        <v/>
      </c>
    </row>
    <row r="186" spans="28:84" x14ac:dyDescent="0.25">
      <c r="AB186" s="89"/>
      <c r="AC186" s="111">
        <f>'Securities Details'!C89</f>
        <v>0</v>
      </c>
      <c r="AD186" s="111">
        <f>'Securities Details'!D89</f>
        <v>0</v>
      </c>
      <c r="AE186" s="111">
        <f>'Securities Details'!E89</f>
        <v>0</v>
      </c>
      <c r="AF186" s="111">
        <f>'Securities Details'!F89</f>
        <v>0</v>
      </c>
      <c r="AG186" s="111">
        <f>'Securities Details'!G89</f>
        <v>0</v>
      </c>
      <c r="AH186" s="106" t="e">
        <f>VLOOKUP(AG186,SecDLookups!$D$2:$E$11,2,FALSE)</f>
        <v>#N/A</v>
      </c>
      <c r="AI186" s="106">
        <f>'Securities Details'!I89</f>
        <v>0</v>
      </c>
      <c r="AJ186" s="106">
        <f>'Securities Details'!J89</f>
        <v>0</v>
      </c>
      <c r="AK186" s="111">
        <f>'Securities Details'!K89</f>
        <v>0</v>
      </c>
      <c r="AL186" s="111">
        <f>'Securities Details'!L89</f>
        <v>0</v>
      </c>
      <c r="AM186" s="113">
        <f>'Securities Details'!M89</f>
        <v>0</v>
      </c>
      <c r="AN186" s="90">
        <f>'Securities Details'!N89</f>
        <v>0</v>
      </c>
      <c r="AO186" s="90">
        <f>'Securities Details'!O89</f>
        <v>0</v>
      </c>
      <c r="AP186" s="90">
        <f>'Securities Details'!P89</f>
        <v>0</v>
      </c>
      <c r="AQ186" s="90">
        <f>'Securities Details'!Q89</f>
        <v>0</v>
      </c>
      <c r="AR186" s="90">
        <f>'Securities Details'!R89</f>
        <v>0</v>
      </c>
      <c r="AS186" s="97">
        <f>'Securities Details'!S89</f>
        <v>0</v>
      </c>
      <c r="AT186" s="90">
        <f>'Securities Details'!T89</f>
        <v>0</v>
      </c>
      <c r="AU186" s="90">
        <f>'Securities Details'!U89</f>
        <v>0</v>
      </c>
      <c r="AV186" s="90" t="str">
        <f>IF(AU186="Yes",'Securities Details'!V89,"")</f>
        <v/>
      </c>
      <c r="AW186" s="90">
        <f>'Securities Details'!W89</f>
        <v>0</v>
      </c>
      <c r="AX186" s="90">
        <f>'Securities Details'!X89</f>
        <v>0</v>
      </c>
      <c r="AY186" s="97" t="str">
        <f>IF(AU186="Yes",'Securities Details'!Y89,"")</f>
        <v/>
      </c>
      <c r="AZ186" s="90" t="str">
        <f>IF(AU186="Yes",'Securities Details'!Z89,"")</f>
        <v/>
      </c>
      <c r="BA186" s="90">
        <f>'Securities Details'!AB89</f>
        <v>0</v>
      </c>
      <c r="BB186" s="90" t="str">
        <f>IF(AU186="Yes",'Securities Details'!AA89,"")</f>
        <v/>
      </c>
      <c r="BC186" s="90">
        <f>'Securities Details'!AC89</f>
        <v>0</v>
      </c>
      <c r="BD186" s="90">
        <f>'Securities Details'!AD89</f>
        <v>0</v>
      </c>
      <c r="BE186" s="90">
        <f>'Securities Details'!AE89</f>
        <v>0</v>
      </c>
      <c r="BF186" s="90">
        <f>'Securities Details'!AF89</f>
        <v>0</v>
      </c>
      <c r="BG186" s="90">
        <f>'Securities Details'!AG89</f>
        <v>0</v>
      </c>
      <c r="BH186" s="90">
        <f>'Securities Details'!AH89</f>
        <v>0</v>
      </c>
      <c r="BI186" s="90">
        <f>'Securities Details'!AI89</f>
        <v>0</v>
      </c>
      <c r="BJ186" s="90">
        <f>'Securities Details'!AJ89</f>
        <v>0</v>
      </c>
      <c r="BK186" s="90">
        <f>'Securities Details'!AK89</f>
        <v>0</v>
      </c>
      <c r="BL186" s="90">
        <f>'Securities Details'!AL89</f>
        <v>0</v>
      </c>
      <c r="BM186" s="90">
        <f>'Securities Details'!AM89</f>
        <v>0</v>
      </c>
      <c r="BN186" s="90" t="str">
        <f>IF('Securities Details'!AN89="","",IF('Securities Details'!$E$11="Yes",'Securities Details'!AN89,""))</f>
        <v/>
      </c>
      <c r="BO186" s="90" t="str">
        <f>IF('Securities Details'!AO89="","",IF('Securities Details'!$E$11="Yes",'Securities Details'!AO89,""))</f>
        <v/>
      </c>
      <c r="BP186" s="90" t="str">
        <f>IF('Securities Details'!$E$11="Yes",'Securities Details'!AP89,"")</f>
        <v/>
      </c>
      <c r="BQ186" s="90" t="str">
        <f>IF(BE186=SecDLookups!$S$2,TRIM(LEFT(BF186, SEARCH("-",BF186,1)-1)),"")</f>
        <v/>
      </c>
      <c r="BR186" s="90" t="str">
        <f>IF(BE186=SecDLookups!$S$2,TRIM(RIGHT(BF186, LEN(BF186) - SEARCH("-",BF186,1))),"")</f>
        <v/>
      </c>
      <c r="BS186" s="90" t="str">
        <f>IF(BE186=SecDLookups!$S$3,BF186,"")</f>
        <v/>
      </c>
      <c r="BT186" s="90" t="str">
        <f>IF(BE186=SecDLookups!$S$4,BF186,"")</f>
        <v/>
      </c>
      <c r="BU186" s="90" t="str">
        <f>IF(BG186=SecDLookups!$T$2,TRIM(LEFT(BH186, SEARCH("-",BH186,1)-1)),"")</f>
        <v/>
      </c>
      <c r="BV186" s="90" t="str">
        <f>IF(BG186=SecDLookups!$T$2,TRIM(RIGHT(BH186,LEN(BH186) - SEARCH("-",BH186,1))),"")</f>
        <v/>
      </c>
      <c r="BW186" s="90" t="str">
        <f>IF(BG186=SecDLookups!$T$3,BH186,"")</f>
        <v/>
      </c>
      <c r="BX186" s="90" t="str">
        <f>IF(BG186=SecDLookups!$T$4,BH186,"")</f>
        <v/>
      </c>
      <c r="BY186" s="90" t="str">
        <f>IF(BI186=SecDLookups!$U$2,TRIM(LEFT(BJ186, SEARCH("-",BJ186,1)-1)),"")</f>
        <v/>
      </c>
      <c r="BZ186" s="90" t="str">
        <f>IF(BI186=SecDLookups!$U$2,TRIM(RIGHT(BJ186, LEN(BJ186) - SEARCH("-",BJ186,1))),"")</f>
        <v/>
      </c>
      <c r="CA186" s="90" t="str">
        <f>IF(BI186=SecDLookups!$U$3,BJ186,"")</f>
        <v/>
      </c>
      <c r="CB186" s="90" t="str">
        <f>IF(BI186=SecDLookups!$U$4,BJ186,"")</f>
        <v/>
      </c>
      <c r="CC186" s="90" t="str">
        <f>IF(BK186=SecDLookups!$V$2,TRIM(LEFT(BL186, SEARCH("-",BL186,1)-1)),"")</f>
        <v/>
      </c>
      <c r="CD186" s="90" t="str">
        <f>IF(BK186=SecDLookups!$V$2,TRIM(RIGHT(BL186, LEN(BL186) - SEARCH("-",BL186,1))),"")</f>
        <v/>
      </c>
      <c r="CE186" s="90" t="str">
        <f>IF(BK186=SecDLookups!$V$3,BL186,"")</f>
        <v/>
      </c>
      <c r="CF186" s="90" t="str">
        <f>IF(BK186=SecDLookups!$V$4,BL186,"")</f>
        <v/>
      </c>
    </row>
    <row r="187" spans="28:84" x14ac:dyDescent="0.25">
      <c r="AB187" s="89"/>
      <c r="AC187" s="111">
        <f>'Securities Details'!C90</f>
        <v>0</v>
      </c>
      <c r="AD187" s="111">
        <f>'Securities Details'!D90</f>
        <v>0</v>
      </c>
      <c r="AE187" s="111">
        <f>'Securities Details'!E90</f>
        <v>0</v>
      </c>
      <c r="AF187" s="111">
        <f>'Securities Details'!F90</f>
        <v>0</v>
      </c>
      <c r="AG187" s="111">
        <f>'Securities Details'!G90</f>
        <v>0</v>
      </c>
      <c r="AH187" s="106" t="e">
        <f>VLOOKUP(AG187,SecDLookups!$D$2:$E$11,2,FALSE)</f>
        <v>#N/A</v>
      </c>
      <c r="AI187" s="106">
        <f>'Securities Details'!I90</f>
        <v>0</v>
      </c>
      <c r="AJ187" s="106">
        <f>'Securities Details'!J90</f>
        <v>0</v>
      </c>
      <c r="AK187" s="111">
        <f>'Securities Details'!K90</f>
        <v>0</v>
      </c>
      <c r="AL187" s="111">
        <f>'Securities Details'!L90</f>
        <v>0</v>
      </c>
      <c r="AM187" s="113">
        <f>'Securities Details'!M90</f>
        <v>0</v>
      </c>
      <c r="AN187" s="90">
        <f>'Securities Details'!N90</f>
        <v>0</v>
      </c>
      <c r="AO187" s="90">
        <f>'Securities Details'!O90</f>
        <v>0</v>
      </c>
      <c r="AP187" s="90">
        <f>'Securities Details'!P90</f>
        <v>0</v>
      </c>
      <c r="AQ187" s="90">
        <f>'Securities Details'!Q90</f>
        <v>0</v>
      </c>
      <c r="AR187" s="90">
        <f>'Securities Details'!R90</f>
        <v>0</v>
      </c>
      <c r="AS187" s="97">
        <f>'Securities Details'!S90</f>
        <v>0</v>
      </c>
      <c r="AT187" s="90">
        <f>'Securities Details'!T90</f>
        <v>0</v>
      </c>
      <c r="AU187" s="90">
        <f>'Securities Details'!U90</f>
        <v>0</v>
      </c>
      <c r="AV187" s="90" t="str">
        <f>IF(AU187="Yes",'Securities Details'!V90,"")</f>
        <v/>
      </c>
      <c r="AW187" s="90">
        <f>'Securities Details'!W90</f>
        <v>0</v>
      </c>
      <c r="AX187" s="90">
        <f>'Securities Details'!X90</f>
        <v>0</v>
      </c>
      <c r="AY187" s="97" t="str">
        <f>IF(AU187="Yes",'Securities Details'!Y90,"")</f>
        <v/>
      </c>
      <c r="AZ187" s="90" t="str">
        <f>IF(AU187="Yes",'Securities Details'!Z90,"")</f>
        <v/>
      </c>
      <c r="BA187" s="90">
        <f>'Securities Details'!AB90</f>
        <v>0</v>
      </c>
      <c r="BB187" s="90" t="str">
        <f>IF(AU187="Yes",'Securities Details'!AA90,"")</f>
        <v/>
      </c>
      <c r="BC187" s="90">
        <f>'Securities Details'!AC90</f>
        <v>0</v>
      </c>
      <c r="BD187" s="90">
        <f>'Securities Details'!AD90</f>
        <v>0</v>
      </c>
      <c r="BE187" s="90">
        <f>'Securities Details'!AE90</f>
        <v>0</v>
      </c>
      <c r="BF187" s="90">
        <f>'Securities Details'!AF90</f>
        <v>0</v>
      </c>
      <c r="BG187" s="90">
        <f>'Securities Details'!AG90</f>
        <v>0</v>
      </c>
      <c r="BH187" s="90">
        <f>'Securities Details'!AH90</f>
        <v>0</v>
      </c>
      <c r="BI187" s="90">
        <f>'Securities Details'!AI90</f>
        <v>0</v>
      </c>
      <c r="BJ187" s="90">
        <f>'Securities Details'!AJ90</f>
        <v>0</v>
      </c>
      <c r="BK187" s="90">
        <f>'Securities Details'!AK90</f>
        <v>0</v>
      </c>
      <c r="BL187" s="90">
        <f>'Securities Details'!AL90</f>
        <v>0</v>
      </c>
      <c r="BM187" s="90">
        <f>'Securities Details'!AM90</f>
        <v>0</v>
      </c>
      <c r="BN187" s="90" t="str">
        <f>IF('Securities Details'!AN90="","",IF('Securities Details'!$E$11="Yes",'Securities Details'!AN90,""))</f>
        <v/>
      </c>
      <c r="BO187" s="90" t="str">
        <f>IF('Securities Details'!AO90="","",IF('Securities Details'!$E$11="Yes",'Securities Details'!AO90,""))</f>
        <v/>
      </c>
      <c r="BP187" s="90" t="str">
        <f>IF('Securities Details'!$E$11="Yes",'Securities Details'!AP90,"")</f>
        <v/>
      </c>
      <c r="BQ187" s="90" t="str">
        <f>IF(BE187=SecDLookups!$S$2,TRIM(LEFT(BF187, SEARCH("-",BF187,1)-1)),"")</f>
        <v/>
      </c>
      <c r="BR187" s="90" t="str">
        <f>IF(BE187=SecDLookups!$S$2,TRIM(RIGHT(BF187, LEN(BF187) - SEARCH("-",BF187,1))),"")</f>
        <v/>
      </c>
      <c r="BS187" s="90" t="str">
        <f>IF(BE187=SecDLookups!$S$3,BF187,"")</f>
        <v/>
      </c>
      <c r="BT187" s="90" t="str">
        <f>IF(BE187=SecDLookups!$S$4,BF187,"")</f>
        <v/>
      </c>
      <c r="BU187" s="90" t="str">
        <f>IF(BG187=SecDLookups!$T$2,TRIM(LEFT(BH187, SEARCH("-",BH187,1)-1)),"")</f>
        <v/>
      </c>
      <c r="BV187" s="90" t="str">
        <f>IF(BG187=SecDLookups!$T$2,TRIM(RIGHT(BH187,LEN(BH187) - SEARCH("-",BH187,1))),"")</f>
        <v/>
      </c>
      <c r="BW187" s="90" t="str">
        <f>IF(BG187=SecDLookups!$T$3,BH187,"")</f>
        <v/>
      </c>
      <c r="BX187" s="90" t="str">
        <f>IF(BG187=SecDLookups!$T$4,BH187,"")</f>
        <v/>
      </c>
      <c r="BY187" s="90" t="str">
        <f>IF(BI187=SecDLookups!$U$2,TRIM(LEFT(BJ187, SEARCH("-",BJ187,1)-1)),"")</f>
        <v/>
      </c>
      <c r="BZ187" s="90" t="str">
        <f>IF(BI187=SecDLookups!$U$2,TRIM(RIGHT(BJ187, LEN(BJ187) - SEARCH("-",BJ187,1))),"")</f>
        <v/>
      </c>
      <c r="CA187" s="90" t="str">
        <f>IF(BI187=SecDLookups!$U$3,BJ187,"")</f>
        <v/>
      </c>
      <c r="CB187" s="90" t="str">
        <f>IF(BI187=SecDLookups!$U$4,BJ187,"")</f>
        <v/>
      </c>
      <c r="CC187" s="90" t="str">
        <f>IF(BK187=SecDLookups!$V$2,TRIM(LEFT(BL187, SEARCH("-",BL187,1)-1)),"")</f>
        <v/>
      </c>
      <c r="CD187" s="90" t="str">
        <f>IF(BK187=SecDLookups!$V$2,TRIM(RIGHT(BL187, LEN(BL187) - SEARCH("-",BL187,1))),"")</f>
        <v/>
      </c>
      <c r="CE187" s="90" t="str">
        <f>IF(BK187=SecDLookups!$V$3,BL187,"")</f>
        <v/>
      </c>
      <c r="CF187" s="90" t="str">
        <f>IF(BK187=SecDLookups!$V$4,BL187,"")</f>
        <v/>
      </c>
    </row>
    <row r="188" spans="28:84" x14ac:dyDescent="0.25">
      <c r="AB188" s="89"/>
      <c r="AC188" s="111">
        <f>'Securities Details'!C91</f>
        <v>0</v>
      </c>
      <c r="AD188" s="111">
        <f>'Securities Details'!D91</f>
        <v>0</v>
      </c>
      <c r="AE188" s="111">
        <f>'Securities Details'!E91</f>
        <v>0</v>
      </c>
      <c r="AF188" s="111">
        <f>'Securities Details'!F91</f>
        <v>0</v>
      </c>
      <c r="AG188" s="111">
        <f>'Securities Details'!G91</f>
        <v>0</v>
      </c>
      <c r="AH188" s="106" t="e">
        <f>VLOOKUP(AG188,SecDLookups!$D$2:$E$11,2,FALSE)</f>
        <v>#N/A</v>
      </c>
      <c r="AI188" s="106">
        <f>'Securities Details'!I91</f>
        <v>0</v>
      </c>
      <c r="AJ188" s="106">
        <f>'Securities Details'!J91</f>
        <v>0</v>
      </c>
      <c r="AK188" s="111">
        <f>'Securities Details'!K91</f>
        <v>0</v>
      </c>
      <c r="AL188" s="111">
        <f>'Securities Details'!L91</f>
        <v>0</v>
      </c>
      <c r="AM188" s="113">
        <f>'Securities Details'!M91</f>
        <v>0</v>
      </c>
      <c r="AN188" s="90">
        <f>'Securities Details'!N91</f>
        <v>0</v>
      </c>
      <c r="AO188" s="90">
        <f>'Securities Details'!O91</f>
        <v>0</v>
      </c>
      <c r="AP188" s="90">
        <f>'Securities Details'!P91</f>
        <v>0</v>
      </c>
      <c r="AQ188" s="90">
        <f>'Securities Details'!Q91</f>
        <v>0</v>
      </c>
      <c r="AR188" s="90">
        <f>'Securities Details'!R91</f>
        <v>0</v>
      </c>
      <c r="AS188" s="97">
        <f>'Securities Details'!S91</f>
        <v>0</v>
      </c>
      <c r="AT188" s="90">
        <f>'Securities Details'!T91</f>
        <v>0</v>
      </c>
      <c r="AU188" s="90">
        <f>'Securities Details'!U91</f>
        <v>0</v>
      </c>
      <c r="AV188" s="90" t="str">
        <f>IF(AU188="Yes",'Securities Details'!V91,"")</f>
        <v/>
      </c>
      <c r="AW188" s="90">
        <f>'Securities Details'!W91</f>
        <v>0</v>
      </c>
      <c r="AX188" s="90">
        <f>'Securities Details'!X91</f>
        <v>0</v>
      </c>
      <c r="AY188" s="97" t="str">
        <f>IF(AU188="Yes",'Securities Details'!Y91,"")</f>
        <v/>
      </c>
      <c r="AZ188" s="90" t="str">
        <f>IF(AU188="Yes",'Securities Details'!Z91,"")</f>
        <v/>
      </c>
      <c r="BA188" s="90">
        <f>'Securities Details'!AB91</f>
        <v>0</v>
      </c>
      <c r="BB188" s="90" t="str">
        <f>IF(AU188="Yes",'Securities Details'!AA91,"")</f>
        <v/>
      </c>
      <c r="BC188" s="90">
        <f>'Securities Details'!AC91</f>
        <v>0</v>
      </c>
      <c r="BD188" s="90">
        <f>'Securities Details'!AD91</f>
        <v>0</v>
      </c>
      <c r="BE188" s="90">
        <f>'Securities Details'!AE91</f>
        <v>0</v>
      </c>
      <c r="BF188" s="90">
        <f>'Securities Details'!AF91</f>
        <v>0</v>
      </c>
      <c r="BG188" s="90">
        <f>'Securities Details'!AG91</f>
        <v>0</v>
      </c>
      <c r="BH188" s="90">
        <f>'Securities Details'!AH91</f>
        <v>0</v>
      </c>
      <c r="BI188" s="90">
        <f>'Securities Details'!AI91</f>
        <v>0</v>
      </c>
      <c r="BJ188" s="90">
        <f>'Securities Details'!AJ91</f>
        <v>0</v>
      </c>
      <c r="BK188" s="90">
        <f>'Securities Details'!AK91</f>
        <v>0</v>
      </c>
      <c r="BL188" s="90">
        <f>'Securities Details'!AL91</f>
        <v>0</v>
      </c>
      <c r="BM188" s="90">
        <f>'Securities Details'!AM91</f>
        <v>0</v>
      </c>
      <c r="BN188" s="90" t="str">
        <f>IF('Securities Details'!AN91="","",IF('Securities Details'!$E$11="Yes",'Securities Details'!AN91,""))</f>
        <v/>
      </c>
      <c r="BO188" s="90" t="str">
        <f>IF('Securities Details'!AO91="","",IF('Securities Details'!$E$11="Yes",'Securities Details'!AO91,""))</f>
        <v/>
      </c>
      <c r="BP188" s="90" t="str">
        <f>IF('Securities Details'!$E$11="Yes",'Securities Details'!AP91,"")</f>
        <v/>
      </c>
      <c r="BQ188" s="90" t="str">
        <f>IF(BE188=SecDLookups!$S$2,TRIM(LEFT(BF188, SEARCH("-",BF188,1)-1)),"")</f>
        <v/>
      </c>
      <c r="BR188" s="90" t="str">
        <f>IF(BE188=SecDLookups!$S$2,TRIM(RIGHT(BF188, LEN(BF188) - SEARCH("-",BF188,1))),"")</f>
        <v/>
      </c>
      <c r="BS188" s="90" t="str">
        <f>IF(BE188=SecDLookups!$S$3,BF188,"")</f>
        <v/>
      </c>
      <c r="BT188" s="90" t="str">
        <f>IF(BE188=SecDLookups!$S$4,BF188,"")</f>
        <v/>
      </c>
      <c r="BU188" s="90" t="str">
        <f>IF(BG188=SecDLookups!$T$2,TRIM(LEFT(BH188, SEARCH("-",BH188,1)-1)),"")</f>
        <v/>
      </c>
      <c r="BV188" s="90" t="str">
        <f>IF(BG188=SecDLookups!$T$2,TRIM(RIGHT(BH188,LEN(BH188) - SEARCH("-",BH188,1))),"")</f>
        <v/>
      </c>
      <c r="BW188" s="90" t="str">
        <f>IF(BG188=SecDLookups!$T$3,BH188,"")</f>
        <v/>
      </c>
      <c r="BX188" s="90" t="str">
        <f>IF(BG188=SecDLookups!$T$4,BH188,"")</f>
        <v/>
      </c>
      <c r="BY188" s="90" t="str">
        <f>IF(BI188=SecDLookups!$U$2,TRIM(LEFT(BJ188, SEARCH("-",BJ188,1)-1)),"")</f>
        <v/>
      </c>
      <c r="BZ188" s="90" t="str">
        <f>IF(BI188=SecDLookups!$U$2,TRIM(RIGHT(BJ188, LEN(BJ188) - SEARCH("-",BJ188,1))),"")</f>
        <v/>
      </c>
      <c r="CA188" s="90" t="str">
        <f>IF(BI188=SecDLookups!$U$3,BJ188,"")</f>
        <v/>
      </c>
      <c r="CB188" s="90" t="str">
        <f>IF(BI188=SecDLookups!$U$4,BJ188,"")</f>
        <v/>
      </c>
      <c r="CC188" s="90" t="str">
        <f>IF(BK188=SecDLookups!$V$2,TRIM(LEFT(BL188, SEARCH("-",BL188,1)-1)),"")</f>
        <v/>
      </c>
      <c r="CD188" s="90" t="str">
        <f>IF(BK188=SecDLookups!$V$2,TRIM(RIGHT(BL188, LEN(BL188) - SEARCH("-",BL188,1))),"")</f>
        <v/>
      </c>
      <c r="CE188" s="90" t="str">
        <f>IF(BK188=SecDLookups!$V$3,BL188,"")</f>
        <v/>
      </c>
      <c r="CF188" s="90" t="str">
        <f>IF(BK188=SecDLookups!$V$4,BL188,"")</f>
        <v/>
      </c>
    </row>
    <row r="189" spans="28:84" x14ac:dyDescent="0.25">
      <c r="AB189" s="89"/>
      <c r="AC189" s="111">
        <f>'Securities Details'!C92</f>
        <v>0</v>
      </c>
      <c r="AD189" s="111">
        <f>'Securities Details'!D92</f>
        <v>0</v>
      </c>
      <c r="AE189" s="111">
        <f>'Securities Details'!E92</f>
        <v>0</v>
      </c>
      <c r="AF189" s="111">
        <f>'Securities Details'!F92</f>
        <v>0</v>
      </c>
      <c r="AG189" s="111">
        <f>'Securities Details'!G92</f>
        <v>0</v>
      </c>
      <c r="AH189" s="106" t="e">
        <f>VLOOKUP(AG189,SecDLookups!$D$2:$E$11,2,FALSE)</f>
        <v>#N/A</v>
      </c>
      <c r="AI189" s="106">
        <f>'Securities Details'!I92</f>
        <v>0</v>
      </c>
      <c r="AJ189" s="106">
        <f>'Securities Details'!J92</f>
        <v>0</v>
      </c>
      <c r="AK189" s="111">
        <f>'Securities Details'!K92</f>
        <v>0</v>
      </c>
      <c r="AL189" s="111">
        <f>'Securities Details'!L92</f>
        <v>0</v>
      </c>
      <c r="AM189" s="113">
        <f>'Securities Details'!M92</f>
        <v>0</v>
      </c>
      <c r="AN189" s="90">
        <f>'Securities Details'!N92</f>
        <v>0</v>
      </c>
      <c r="AO189" s="90">
        <f>'Securities Details'!O92</f>
        <v>0</v>
      </c>
      <c r="AP189" s="90">
        <f>'Securities Details'!P92</f>
        <v>0</v>
      </c>
      <c r="AQ189" s="90">
        <f>'Securities Details'!Q92</f>
        <v>0</v>
      </c>
      <c r="AR189" s="90">
        <f>'Securities Details'!R92</f>
        <v>0</v>
      </c>
      <c r="AS189" s="97">
        <f>'Securities Details'!S92</f>
        <v>0</v>
      </c>
      <c r="AT189" s="90">
        <f>'Securities Details'!T92</f>
        <v>0</v>
      </c>
      <c r="AU189" s="90">
        <f>'Securities Details'!U92</f>
        <v>0</v>
      </c>
      <c r="AV189" s="90" t="str">
        <f>IF(AU189="Yes",'Securities Details'!V92,"")</f>
        <v/>
      </c>
      <c r="AW189" s="90">
        <f>'Securities Details'!W92</f>
        <v>0</v>
      </c>
      <c r="AX189" s="90">
        <f>'Securities Details'!X92</f>
        <v>0</v>
      </c>
      <c r="AY189" s="97" t="str">
        <f>IF(AU189="Yes",'Securities Details'!Y92,"")</f>
        <v/>
      </c>
      <c r="AZ189" s="90" t="str">
        <f>IF(AU189="Yes",'Securities Details'!Z92,"")</f>
        <v/>
      </c>
      <c r="BA189" s="90">
        <f>'Securities Details'!AB92</f>
        <v>0</v>
      </c>
      <c r="BB189" s="90" t="str">
        <f>IF(AU189="Yes",'Securities Details'!AA92,"")</f>
        <v/>
      </c>
      <c r="BC189" s="90">
        <f>'Securities Details'!AC92</f>
        <v>0</v>
      </c>
      <c r="BD189" s="90">
        <f>'Securities Details'!AD92</f>
        <v>0</v>
      </c>
      <c r="BE189" s="90">
        <f>'Securities Details'!AE92</f>
        <v>0</v>
      </c>
      <c r="BF189" s="90">
        <f>'Securities Details'!AF92</f>
        <v>0</v>
      </c>
      <c r="BG189" s="90">
        <f>'Securities Details'!AG92</f>
        <v>0</v>
      </c>
      <c r="BH189" s="90">
        <f>'Securities Details'!AH92</f>
        <v>0</v>
      </c>
      <c r="BI189" s="90">
        <f>'Securities Details'!AI92</f>
        <v>0</v>
      </c>
      <c r="BJ189" s="90">
        <f>'Securities Details'!AJ92</f>
        <v>0</v>
      </c>
      <c r="BK189" s="90">
        <f>'Securities Details'!AK92</f>
        <v>0</v>
      </c>
      <c r="BL189" s="90">
        <f>'Securities Details'!AL92</f>
        <v>0</v>
      </c>
      <c r="BM189" s="90">
        <f>'Securities Details'!AM92</f>
        <v>0</v>
      </c>
      <c r="BN189" s="90" t="str">
        <f>IF('Securities Details'!AN92="","",IF('Securities Details'!$E$11="Yes",'Securities Details'!AN92,""))</f>
        <v/>
      </c>
      <c r="BO189" s="90" t="str">
        <f>IF('Securities Details'!AO92="","",IF('Securities Details'!$E$11="Yes",'Securities Details'!AO92,""))</f>
        <v/>
      </c>
      <c r="BP189" s="90" t="str">
        <f>IF('Securities Details'!$E$11="Yes",'Securities Details'!AP92,"")</f>
        <v/>
      </c>
      <c r="BQ189" s="90" t="str">
        <f>IF(BE189=SecDLookups!$S$2,TRIM(LEFT(BF189, SEARCH("-",BF189,1)-1)),"")</f>
        <v/>
      </c>
      <c r="BR189" s="90" t="str">
        <f>IF(BE189=SecDLookups!$S$2,TRIM(RIGHT(BF189, LEN(BF189) - SEARCH("-",BF189,1))),"")</f>
        <v/>
      </c>
      <c r="BS189" s="90" t="str">
        <f>IF(BE189=SecDLookups!$S$3,BF189,"")</f>
        <v/>
      </c>
      <c r="BT189" s="90" t="str">
        <f>IF(BE189=SecDLookups!$S$4,BF189,"")</f>
        <v/>
      </c>
      <c r="BU189" s="90" t="str">
        <f>IF(BG189=SecDLookups!$T$2,TRIM(LEFT(BH189, SEARCH("-",BH189,1)-1)),"")</f>
        <v/>
      </c>
      <c r="BV189" s="90" t="str">
        <f>IF(BG189=SecDLookups!$T$2,TRIM(RIGHT(BH189,LEN(BH189) - SEARCH("-",BH189,1))),"")</f>
        <v/>
      </c>
      <c r="BW189" s="90" t="str">
        <f>IF(BG189=SecDLookups!$T$3,BH189,"")</f>
        <v/>
      </c>
      <c r="BX189" s="90" t="str">
        <f>IF(BG189=SecDLookups!$T$4,BH189,"")</f>
        <v/>
      </c>
      <c r="BY189" s="90" t="str">
        <f>IF(BI189=SecDLookups!$U$2,TRIM(LEFT(BJ189, SEARCH("-",BJ189,1)-1)),"")</f>
        <v/>
      </c>
      <c r="BZ189" s="90" t="str">
        <f>IF(BI189=SecDLookups!$U$2,TRIM(RIGHT(BJ189, LEN(BJ189) - SEARCH("-",BJ189,1))),"")</f>
        <v/>
      </c>
      <c r="CA189" s="90" t="str">
        <f>IF(BI189=SecDLookups!$U$3,BJ189,"")</f>
        <v/>
      </c>
      <c r="CB189" s="90" t="str">
        <f>IF(BI189=SecDLookups!$U$4,BJ189,"")</f>
        <v/>
      </c>
      <c r="CC189" s="90" t="str">
        <f>IF(BK189=SecDLookups!$V$2,TRIM(LEFT(BL189, SEARCH("-",BL189,1)-1)),"")</f>
        <v/>
      </c>
      <c r="CD189" s="90" t="str">
        <f>IF(BK189=SecDLookups!$V$2,TRIM(RIGHT(BL189, LEN(BL189) - SEARCH("-",BL189,1))),"")</f>
        <v/>
      </c>
      <c r="CE189" s="90" t="str">
        <f>IF(BK189=SecDLookups!$V$3,BL189,"")</f>
        <v/>
      </c>
      <c r="CF189" s="90" t="str">
        <f>IF(BK189=SecDLookups!$V$4,BL189,"")</f>
        <v/>
      </c>
    </row>
    <row r="190" spans="28:84" x14ac:dyDescent="0.25">
      <c r="AB190" s="89"/>
      <c r="AC190" s="111">
        <f>'Securities Details'!C93</f>
        <v>0</v>
      </c>
      <c r="AD190" s="111">
        <f>'Securities Details'!D93</f>
        <v>0</v>
      </c>
      <c r="AE190" s="111">
        <f>'Securities Details'!E93</f>
        <v>0</v>
      </c>
      <c r="AF190" s="111">
        <f>'Securities Details'!F93</f>
        <v>0</v>
      </c>
      <c r="AG190" s="111">
        <f>'Securities Details'!G93</f>
        <v>0</v>
      </c>
      <c r="AH190" s="106" t="e">
        <f>VLOOKUP(AG190,SecDLookups!$D$2:$E$11,2,FALSE)</f>
        <v>#N/A</v>
      </c>
      <c r="AI190" s="106">
        <f>'Securities Details'!I93</f>
        <v>0</v>
      </c>
      <c r="AJ190" s="106">
        <f>'Securities Details'!J93</f>
        <v>0</v>
      </c>
      <c r="AK190" s="111">
        <f>'Securities Details'!K93</f>
        <v>0</v>
      </c>
      <c r="AL190" s="111">
        <f>'Securities Details'!L93</f>
        <v>0</v>
      </c>
      <c r="AM190" s="113">
        <f>'Securities Details'!M93</f>
        <v>0</v>
      </c>
      <c r="AN190" s="90">
        <f>'Securities Details'!N93</f>
        <v>0</v>
      </c>
      <c r="AO190" s="90">
        <f>'Securities Details'!O93</f>
        <v>0</v>
      </c>
      <c r="AP190" s="90">
        <f>'Securities Details'!P93</f>
        <v>0</v>
      </c>
      <c r="AQ190" s="90">
        <f>'Securities Details'!Q93</f>
        <v>0</v>
      </c>
      <c r="AR190" s="90">
        <f>'Securities Details'!R93</f>
        <v>0</v>
      </c>
      <c r="AS190" s="97">
        <f>'Securities Details'!S93</f>
        <v>0</v>
      </c>
      <c r="AT190" s="90">
        <f>'Securities Details'!T93</f>
        <v>0</v>
      </c>
      <c r="AU190" s="90">
        <f>'Securities Details'!U93</f>
        <v>0</v>
      </c>
      <c r="AV190" s="90" t="str">
        <f>IF(AU190="Yes",'Securities Details'!V93,"")</f>
        <v/>
      </c>
      <c r="AW190" s="90">
        <f>'Securities Details'!W93</f>
        <v>0</v>
      </c>
      <c r="AX190" s="90">
        <f>'Securities Details'!X93</f>
        <v>0</v>
      </c>
      <c r="AY190" s="97" t="str">
        <f>IF(AU190="Yes",'Securities Details'!Y93,"")</f>
        <v/>
      </c>
      <c r="AZ190" s="90" t="str">
        <f>IF(AU190="Yes",'Securities Details'!Z93,"")</f>
        <v/>
      </c>
      <c r="BA190" s="90">
        <f>'Securities Details'!AB93</f>
        <v>0</v>
      </c>
      <c r="BB190" s="90" t="str">
        <f>IF(AU190="Yes",'Securities Details'!AA93,"")</f>
        <v/>
      </c>
      <c r="BC190" s="90">
        <f>'Securities Details'!AC93</f>
        <v>0</v>
      </c>
      <c r="BD190" s="90">
        <f>'Securities Details'!AD93</f>
        <v>0</v>
      </c>
      <c r="BE190" s="90">
        <f>'Securities Details'!AE93</f>
        <v>0</v>
      </c>
      <c r="BF190" s="90">
        <f>'Securities Details'!AF93</f>
        <v>0</v>
      </c>
      <c r="BG190" s="90">
        <f>'Securities Details'!AG93</f>
        <v>0</v>
      </c>
      <c r="BH190" s="90">
        <f>'Securities Details'!AH93</f>
        <v>0</v>
      </c>
      <c r="BI190" s="90">
        <f>'Securities Details'!AI93</f>
        <v>0</v>
      </c>
      <c r="BJ190" s="90">
        <f>'Securities Details'!AJ93</f>
        <v>0</v>
      </c>
      <c r="BK190" s="90">
        <f>'Securities Details'!AK93</f>
        <v>0</v>
      </c>
      <c r="BL190" s="90">
        <f>'Securities Details'!AL93</f>
        <v>0</v>
      </c>
      <c r="BM190" s="90">
        <f>'Securities Details'!AM93</f>
        <v>0</v>
      </c>
      <c r="BN190" s="90" t="str">
        <f>IF('Securities Details'!AN93="","",IF('Securities Details'!$E$11="Yes",'Securities Details'!AN93,""))</f>
        <v/>
      </c>
      <c r="BO190" s="90" t="str">
        <f>IF('Securities Details'!AO93="","",IF('Securities Details'!$E$11="Yes",'Securities Details'!AO93,""))</f>
        <v/>
      </c>
      <c r="BP190" s="90" t="str">
        <f>IF('Securities Details'!$E$11="Yes",'Securities Details'!AP93,"")</f>
        <v/>
      </c>
      <c r="BQ190" s="90" t="str">
        <f>IF(BE190=SecDLookups!$S$2,TRIM(LEFT(BF190, SEARCH("-",BF190,1)-1)),"")</f>
        <v/>
      </c>
      <c r="BR190" s="90" t="str">
        <f>IF(BE190=SecDLookups!$S$2,TRIM(RIGHT(BF190, LEN(BF190) - SEARCH("-",BF190,1))),"")</f>
        <v/>
      </c>
      <c r="BS190" s="90" t="str">
        <f>IF(BE190=SecDLookups!$S$3,BF190,"")</f>
        <v/>
      </c>
      <c r="BT190" s="90" t="str">
        <f>IF(BE190=SecDLookups!$S$4,BF190,"")</f>
        <v/>
      </c>
      <c r="BU190" s="90" t="str">
        <f>IF(BG190=SecDLookups!$T$2,TRIM(LEFT(BH190, SEARCH("-",BH190,1)-1)),"")</f>
        <v/>
      </c>
      <c r="BV190" s="90" t="str">
        <f>IF(BG190=SecDLookups!$T$2,TRIM(RIGHT(BH190,LEN(BH190) - SEARCH("-",BH190,1))),"")</f>
        <v/>
      </c>
      <c r="BW190" s="90" t="str">
        <f>IF(BG190=SecDLookups!$T$3,BH190,"")</f>
        <v/>
      </c>
      <c r="BX190" s="90" t="str">
        <f>IF(BG190=SecDLookups!$T$4,BH190,"")</f>
        <v/>
      </c>
      <c r="BY190" s="90" t="str">
        <f>IF(BI190=SecDLookups!$U$2,TRIM(LEFT(BJ190, SEARCH("-",BJ190,1)-1)),"")</f>
        <v/>
      </c>
      <c r="BZ190" s="90" t="str">
        <f>IF(BI190=SecDLookups!$U$2,TRIM(RIGHT(BJ190, LEN(BJ190) - SEARCH("-",BJ190,1))),"")</f>
        <v/>
      </c>
      <c r="CA190" s="90" t="str">
        <f>IF(BI190=SecDLookups!$U$3,BJ190,"")</f>
        <v/>
      </c>
      <c r="CB190" s="90" t="str">
        <f>IF(BI190=SecDLookups!$U$4,BJ190,"")</f>
        <v/>
      </c>
      <c r="CC190" s="90" t="str">
        <f>IF(BK190=SecDLookups!$V$2,TRIM(LEFT(BL190, SEARCH("-",BL190,1)-1)),"")</f>
        <v/>
      </c>
      <c r="CD190" s="90" t="str">
        <f>IF(BK190=SecDLookups!$V$2,TRIM(RIGHT(BL190, LEN(BL190) - SEARCH("-",BL190,1))),"")</f>
        <v/>
      </c>
      <c r="CE190" s="90" t="str">
        <f>IF(BK190=SecDLookups!$V$3,BL190,"")</f>
        <v/>
      </c>
      <c r="CF190" s="90" t="str">
        <f>IF(BK190=SecDLookups!$V$4,BL190,"")</f>
        <v/>
      </c>
    </row>
    <row r="191" spans="28:84" x14ac:dyDescent="0.25">
      <c r="AB191" s="89"/>
      <c r="AC191" s="111">
        <f>'Securities Details'!C94</f>
        <v>0</v>
      </c>
      <c r="AD191" s="111">
        <f>'Securities Details'!D94</f>
        <v>0</v>
      </c>
      <c r="AE191" s="111">
        <f>'Securities Details'!E94</f>
        <v>0</v>
      </c>
      <c r="AF191" s="111">
        <f>'Securities Details'!F94</f>
        <v>0</v>
      </c>
      <c r="AG191" s="111">
        <f>'Securities Details'!G94</f>
        <v>0</v>
      </c>
      <c r="AH191" s="106" t="e">
        <f>VLOOKUP(AG191,SecDLookups!$D$2:$E$11,2,FALSE)</f>
        <v>#N/A</v>
      </c>
      <c r="AI191" s="106">
        <f>'Securities Details'!I94</f>
        <v>0</v>
      </c>
      <c r="AJ191" s="106">
        <f>'Securities Details'!J94</f>
        <v>0</v>
      </c>
      <c r="AK191" s="111">
        <f>'Securities Details'!K94</f>
        <v>0</v>
      </c>
      <c r="AL191" s="111">
        <f>'Securities Details'!L94</f>
        <v>0</v>
      </c>
      <c r="AM191" s="113">
        <f>'Securities Details'!M94</f>
        <v>0</v>
      </c>
      <c r="AN191" s="90">
        <f>'Securities Details'!N94</f>
        <v>0</v>
      </c>
      <c r="AO191" s="90">
        <f>'Securities Details'!O94</f>
        <v>0</v>
      </c>
      <c r="AP191" s="90">
        <f>'Securities Details'!P94</f>
        <v>0</v>
      </c>
      <c r="AQ191" s="90">
        <f>'Securities Details'!Q94</f>
        <v>0</v>
      </c>
      <c r="AR191" s="90">
        <f>'Securities Details'!R94</f>
        <v>0</v>
      </c>
      <c r="AS191" s="97">
        <f>'Securities Details'!S94</f>
        <v>0</v>
      </c>
      <c r="AT191" s="90">
        <f>'Securities Details'!T94</f>
        <v>0</v>
      </c>
      <c r="AU191" s="90">
        <f>'Securities Details'!U94</f>
        <v>0</v>
      </c>
      <c r="AV191" s="90" t="str">
        <f>IF(AU191="Yes",'Securities Details'!V94,"")</f>
        <v/>
      </c>
      <c r="AW191" s="90">
        <f>'Securities Details'!W94</f>
        <v>0</v>
      </c>
      <c r="AX191" s="90">
        <f>'Securities Details'!X94</f>
        <v>0</v>
      </c>
      <c r="AY191" s="97" t="str">
        <f>IF(AU191="Yes",'Securities Details'!Y94,"")</f>
        <v/>
      </c>
      <c r="AZ191" s="90" t="str">
        <f>IF(AU191="Yes",'Securities Details'!Z94,"")</f>
        <v/>
      </c>
      <c r="BA191" s="90">
        <f>'Securities Details'!AB94</f>
        <v>0</v>
      </c>
      <c r="BB191" s="90" t="str">
        <f>IF(AU191="Yes",'Securities Details'!AA94,"")</f>
        <v/>
      </c>
      <c r="BC191" s="90">
        <f>'Securities Details'!AC94</f>
        <v>0</v>
      </c>
      <c r="BD191" s="90">
        <f>'Securities Details'!AD94</f>
        <v>0</v>
      </c>
      <c r="BE191" s="90">
        <f>'Securities Details'!AE94</f>
        <v>0</v>
      </c>
      <c r="BF191" s="90">
        <f>'Securities Details'!AF94</f>
        <v>0</v>
      </c>
      <c r="BG191" s="90">
        <f>'Securities Details'!AG94</f>
        <v>0</v>
      </c>
      <c r="BH191" s="90">
        <f>'Securities Details'!AH94</f>
        <v>0</v>
      </c>
      <c r="BI191" s="90">
        <f>'Securities Details'!AI94</f>
        <v>0</v>
      </c>
      <c r="BJ191" s="90">
        <f>'Securities Details'!AJ94</f>
        <v>0</v>
      </c>
      <c r="BK191" s="90">
        <f>'Securities Details'!AK94</f>
        <v>0</v>
      </c>
      <c r="BL191" s="90">
        <f>'Securities Details'!AL94</f>
        <v>0</v>
      </c>
      <c r="BM191" s="90">
        <f>'Securities Details'!AM94</f>
        <v>0</v>
      </c>
      <c r="BN191" s="90" t="str">
        <f>IF('Securities Details'!AN94="","",IF('Securities Details'!$E$11="Yes",'Securities Details'!AN94,""))</f>
        <v/>
      </c>
      <c r="BO191" s="90" t="str">
        <f>IF('Securities Details'!AO94="","",IF('Securities Details'!$E$11="Yes",'Securities Details'!AO94,""))</f>
        <v/>
      </c>
      <c r="BP191" s="90" t="str">
        <f>IF('Securities Details'!$E$11="Yes",'Securities Details'!AP94,"")</f>
        <v/>
      </c>
      <c r="BQ191" s="90" t="str">
        <f>IF(BE191=SecDLookups!$S$2,TRIM(LEFT(BF191, SEARCH("-",BF191,1)-1)),"")</f>
        <v/>
      </c>
      <c r="BR191" s="90" t="str">
        <f>IF(BE191=SecDLookups!$S$2,TRIM(RIGHT(BF191, LEN(BF191) - SEARCH("-",BF191,1))),"")</f>
        <v/>
      </c>
      <c r="BS191" s="90" t="str">
        <f>IF(BE191=SecDLookups!$S$3,BF191,"")</f>
        <v/>
      </c>
      <c r="BT191" s="90" t="str">
        <f>IF(BE191=SecDLookups!$S$4,BF191,"")</f>
        <v/>
      </c>
      <c r="BU191" s="90" t="str">
        <f>IF(BG191=SecDLookups!$T$2,TRIM(LEFT(BH191, SEARCH("-",BH191,1)-1)),"")</f>
        <v/>
      </c>
      <c r="BV191" s="90" t="str">
        <f>IF(BG191=SecDLookups!$T$2,TRIM(RIGHT(BH191,LEN(BH191) - SEARCH("-",BH191,1))),"")</f>
        <v/>
      </c>
      <c r="BW191" s="90" t="str">
        <f>IF(BG191=SecDLookups!$T$3,BH191,"")</f>
        <v/>
      </c>
      <c r="BX191" s="90" t="str">
        <f>IF(BG191=SecDLookups!$T$4,BH191,"")</f>
        <v/>
      </c>
      <c r="BY191" s="90" t="str">
        <f>IF(BI191=SecDLookups!$U$2,TRIM(LEFT(BJ191, SEARCH("-",BJ191,1)-1)),"")</f>
        <v/>
      </c>
      <c r="BZ191" s="90" t="str">
        <f>IF(BI191=SecDLookups!$U$2,TRIM(RIGHT(BJ191, LEN(BJ191) - SEARCH("-",BJ191,1))),"")</f>
        <v/>
      </c>
      <c r="CA191" s="90" t="str">
        <f>IF(BI191=SecDLookups!$U$3,BJ191,"")</f>
        <v/>
      </c>
      <c r="CB191" s="90" t="str">
        <f>IF(BI191=SecDLookups!$U$4,BJ191,"")</f>
        <v/>
      </c>
      <c r="CC191" s="90" t="str">
        <f>IF(BK191=SecDLookups!$V$2,TRIM(LEFT(BL191, SEARCH("-",BL191,1)-1)),"")</f>
        <v/>
      </c>
      <c r="CD191" s="90" t="str">
        <f>IF(BK191=SecDLookups!$V$2,TRIM(RIGHT(BL191, LEN(BL191) - SEARCH("-",BL191,1))),"")</f>
        <v/>
      </c>
      <c r="CE191" s="90" t="str">
        <f>IF(BK191=SecDLookups!$V$3,BL191,"")</f>
        <v/>
      </c>
      <c r="CF191" s="90" t="str">
        <f>IF(BK191=SecDLookups!$V$4,BL191,"")</f>
        <v/>
      </c>
    </row>
    <row r="192" spans="28:84" x14ac:dyDescent="0.25">
      <c r="AB192" s="89"/>
      <c r="AC192" s="111">
        <f>'Securities Details'!C95</f>
        <v>0</v>
      </c>
      <c r="AD192" s="111">
        <f>'Securities Details'!D95</f>
        <v>0</v>
      </c>
      <c r="AE192" s="111">
        <f>'Securities Details'!E95</f>
        <v>0</v>
      </c>
      <c r="AF192" s="111">
        <f>'Securities Details'!F95</f>
        <v>0</v>
      </c>
      <c r="AG192" s="111">
        <f>'Securities Details'!G95</f>
        <v>0</v>
      </c>
      <c r="AH192" s="106" t="e">
        <f>VLOOKUP(AG192,SecDLookups!$D$2:$E$11,2,FALSE)</f>
        <v>#N/A</v>
      </c>
      <c r="AI192" s="106">
        <f>'Securities Details'!I95</f>
        <v>0</v>
      </c>
      <c r="AJ192" s="106">
        <f>'Securities Details'!J95</f>
        <v>0</v>
      </c>
      <c r="AK192" s="111">
        <f>'Securities Details'!K95</f>
        <v>0</v>
      </c>
      <c r="AL192" s="111">
        <f>'Securities Details'!L95</f>
        <v>0</v>
      </c>
      <c r="AM192" s="113">
        <f>'Securities Details'!M95</f>
        <v>0</v>
      </c>
      <c r="AN192" s="90">
        <f>'Securities Details'!N95</f>
        <v>0</v>
      </c>
      <c r="AO192" s="90">
        <f>'Securities Details'!O95</f>
        <v>0</v>
      </c>
      <c r="AP192" s="90">
        <f>'Securities Details'!P95</f>
        <v>0</v>
      </c>
      <c r="AQ192" s="90">
        <f>'Securities Details'!Q95</f>
        <v>0</v>
      </c>
      <c r="AR192" s="90">
        <f>'Securities Details'!R95</f>
        <v>0</v>
      </c>
      <c r="AS192" s="97">
        <f>'Securities Details'!S95</f>
        <v>0</v>
      </c>
      <c r="AT192" s="90">
        <f>'Securities Details'!T95</f>
        <v>0</v>
      </c>
      <c r="AU192" s="90">
        <f>'Securities Details'!U95</f>
        <v>0</v>
      </c>
      <c r="AV192" s="90" t="str">
        <f>IF(AU192="Yes",'Securities Details'!V95,"")</f>
        <v/>
      </c>
      <c r="AW192" s="90">
        <f>'Securities Details'!W95</f>
        <v>0</v>
      </c>
      <c r="AX192" s="90">
        <f>'Securities Details'!X95</f>
        <v>0</v>
      </c>
      <c r="AY192" s="97" t="str">
        <f>IF(AU192="Yes",'Securities Details'!Y95,"")</f>
        <v/>
      </c>
      <c r="AZ192" s="90" t="str">
        <f>IF(AU192="Yes",'Securities Details'!Z95,"")</f>
        <v/>
      </c>
      <c r="BA192" s="90">
        <f>'Securities Details'!AB95</f>
        <v>0</v>
      </c>
      <c r="BB192" s="90" t="str">
        <f>IF(AU192="Yes",'Securities Details'!AA95,"")</f>
        <v/>
      </c>
      <c r="BC192" s="90">
        <f>'Securities Details'!AC95</f>
        <v>0</v>
      </c>
      <c r="BD192" s="90">
        <f>'Securities Details'!AD95</f>
        <v>0</v>
      </c>
      <c r="BE192" s="90">
        <f>'Securities Details'!AE95</f>
        <v>0</v>
      </c>
      <c r="BF192" s="90">
        <f>'Securities Details'!AF95</f>
        <v>0</v>
      </c>
      <c r="BG192" s="90">
        <f>'Securities Details'!AG95</f>
        <v>0</v>
      </c>
      <c r="BH192" s="90">
        <f>'Securities Details'!AH95</f>
        <v>0</v>
      </c>
      <c r="BI192" s="90">
        <f>'Securities Details'!AI95</f>
        <v>0</v>
      </c>
      <c r="BJ192" s="90">
        <f>'Securities Details'!AJ95</f>
        <v>0</v>
      </c>
      <c r="BK192" s="90">
        <f>'Securities Details'!AK95</f>
        <v>0</v>
      </c>
      <c r="BL192" s="90">
        <f>'Securities Details'!AL95</f>
        <v>0</v>
      </c>
      <c r="BM192" s="90">
        <f>'Securities Details'!AM95</f>
        <v>0</v>
      </c>
      <c r="BN192" s="90" t="str">
        <f>IF('Securities Details'!AN95="","",IF('Securities Details'!$E$11="Yes",'Securities Details'!AN95,""))</f>
        <v/>
      </c>
      <c r="BO192" s="90" t="str">
        <f>IF('Securities Details'!AO95="","",IF('Securities Details'!$E$11="Yes",'Securities Details'!AO95,""))</f>
        <v/>
      </c>
      <c r="BP192" s="90" t="str">
        <f>IF('Securities Details'!$E$11="Yes",'Securities Details'!AP95,"")</f>
        <v/>
      </c>
      <c r="BQ192" s="90" t="str">
        <f>IF(BE192=SecDLookups!$S$2,TRIM(LEFT(BF192, SEARCH("-",BF192,1)-1)),"")</f>
        <v/>
      </c>
      <c r="BR192" s="90" t="str">
        <f>IF(BE192=SecDLookups!$S$2,TRIM(RIGHT(BF192, LEN(BF192) - SEARCH("-",BF192,1))),"")</f>
        <v/>
      </c>
      <c r="BS192" s="90" t="str">
        <f>IF(BE192=SecDLookups!$S$3,BF192,"")</f>
        <v/>
      </c>
      <c r="BT192" s="90" t="str">
        <f>IF(BE192=SecDLookups!$S$4,BF192,"")</f>
        <v/>
      </c>
      <c r="BU192" s="90" t="str">
        <f>IF(BG192=SecDLookups!$T$2,TRIM(LEFT(BH192, SEARCH("-",BH192,1)-1)),"")</f>
        <v/>
      </c>
      <c r="BV192" s="90" t="str">
        <f>IF(BG192=SecDLookups!$T$2,TRIM(RIGHT(BH192,LEN(BH192) - SEARCH("-",BH192,1))),"")</f>
        <v/>
      </c>
      <c r="BW192" s="90" t="str">
        <f>IF(BG192=SecDLookups!$T$3,BH192,"")</f>
        <v/>
      </c>
      <c r="BX192" s="90" t="str">
        <f>IF(BG192=SecDLookups!$T$4,BH192,"")</f>
        <v/>
      </c>
      <c r="BY192" s="90" t="str">
        <f>IF(BI192=SecDLookups!$U$2,TRIM(LEFT(BJ192, SEARCH("-",BJ192,1)-1)),"")</f>
        <v/>
      </c>
      <c r="BZ192" s="90" t="str">
        <f>IF(BI192=SecDLookups!$U$2,TRIM(RIGHT(BJ192, LEN(BJ192) - SEARCH("-",BJ192,1))),"")</f>
        <v/>
      </c>
      <c r="CA192" s="90" t="str">
        <f>IF(BI192=SecDLookups!$U$3,BJ192,"")</f>
        <v/>
      </c>
      <c r="CB192" s="90" t="str">
        <f>IF(BI192=SecDLookups!$U$4,BJ192,"")</f>
        <v/>
      </c>
      <c r="CC192" s="90" t="str">
        <f>IF(BK192=SecDLookups!$V$2,TRIM(LEFT(BL192, SEARCH("-",BL192,1)-1)),"")</f>
        <v/>
      </c>
      <c r="CD192" s="90" t="str">
        <f>IF(BK192=SecDLookups!$V$2,TRIM(RIGHT(BL192, LEN(BL192) - SEARCH("-",BL192,1))),"")</f>
        <v/>
      </c>
      <c r="CE192" s="90" t="str">
        <f>IF(BK192=SecDLookups!$V$3,BL192,"")</f>
        <v/>
      </c>
      <c r="CF192" s="90" t="str">
        <f>IF(BK192=SecDLookups!$V$4,BL192,"")</f>
        <v/>
      </c>
    </row>
    <row r="193" spans="28:84" x14ac:dyDescent="0.25">
      <c r="AB193" s="89"/>
      <c r="AC193" s="111">
        <f>'Securities Details'!C96</f>
        <v>0</v>
      </c>
      <c r="AD193" s="111">
        <f>'Securities Details'!D96</f>
        <v>0</v>
      </c>
      <c r="AE193" s="111">
        <f>'Securities Details'!E96</f>
        <v>0</v>
      </c>
      <c r="AF193" s="111">
        <f>'Securities Details'!F96</f>
        <v>0</v>
      </c>
      <c r="AG193" s="111">
        <f>'Securities Details'!G96</f>
        <v>0</v>
      </c>
      <c r="AH193" s="106" t="e">
        <f>VLOOKUP(AG193,SecDLookups!$D$2:$E$11,2,FALSE)</f>
        <v>#N/A</v>
      </c>
      <c r="AI193" s="106">
        <f>'Securities Details'!I96</f>
        <v>0</v>
      </c>
      <c r="AJ193" s="106">
        <f>'Securities Details'!J96</f>
        <v>0</v>
      </c>
      <c r="AK193" s="111">
        <f>'Securities Details'!K96</f>
        <v>0</v>
      </c>
      <c r="AL193" s="111">
        <f>'Securities Details'!L96</f>
        <v>0</v>
      </c>
      <c r="AM193" s="113">
        <f>'Securities Details'!M96</f>
        <v>0</v>
      </c>
      <c r="AN193" s="90">
        <f>'Securities Details'!N96</f>
        <v>0</v>
      </c>
      <c r="AO193" s="90">
        <f>'Securities Details'!O96</f>
        <v>0</v>
      </c>
      <c r="AP193" s="90">
        <f>'Securities Details'!P96</f>
        <v>0</v>
      </c>
      <c r="AQ193" s="90">
        <f>'Securities Details'!Q96</f>
        <v>0</v>
      </c>
      <c r="AR193" s="90">
        <f>'Securities Details'!R96</f>
        <v>0</v>
      </c>
      <c r="AS193" s="97">
        <f>'Securities Details'!S96</f>
        <v>0</v>
      </c>
      <c r="AT193" s="90">
        <f>'Securities Details'!T96</f>
        <v>0</v>
      </c>
      <c r="AU193" s="90">
        <f>'Securities Details'!U96</f>
        <v>0</v>
      </c>
      <c r="AV193" s="90" t="str">
        <f>IF(AU193="Yes",'Securities Details'!V96,"")</f>
        <v/>
      </c>
      <c r="AW193" s="90">
        <f>'Securities Details'!W96</f>
        <v>0</v>
      </c>
      <c r="AX193" s="90">
        <f>'Securities Details'!X96</f>
        <v>0</v>
      </c>
      <c r="AY193" s="97" t="str">
        <f>IF(AU193="Yes",'Securities Details'!Y96,"")</f>
        <v/>
      </c>
      <c r="AZ193" s="90" t="str">
        <f>IF(AU193="Yes",'Securities Details'!Z96,"")</f>
        <v/>
      </c>
      <c r="BA193" s="90">
        <f>'Securities Details'!AB96</f>
        <v>0</v>
      </c>
      <c r="BB193" s="90" t="str">
        <f>IF(AU193="Yes",'Securities Details'!AA96,"")</f>
        <v/>
      </c>
      <c r="BC193" s="90">
        <f>'Securities Details'!AC96</f>
        <v>0</v>
      </c>
      <c r="BD193" s="90">
        <f>'Securities Details'!AD96</f>
        <v>0</v>
      </c>
      <c r="BE193" s="90">
        <f>'Securities Details'!AE96</f>
        <v>0</v>
      </c>
      <c r="BF193" s="90">
        <f>'Securities Details'!AF96</f>
        <v>0</v>
      </c>
      <c r="BG193" s="90">
        <f>'Securities Details'!AG96</f>
        <v>0</v>
      </c>
      <c r="BH193" s="90">
        <f>'Securities Details'!AH96</f>
        <v>0</v>
      </c>
      <c r="BI193" s="90">
        <f>'Securities Details'!AI96</f>
        <v>0</v>
      </c>
      <c r="BJ193" s="90">
        <f>'Securities Details'!AJ96</f>
        <v>0</v>
      </c>
      <c r="BK193" s="90">
        <f>'Securities Details'!AK96</f>
        <v>0</v>
      </c>
      <c r="BL193" s="90">
        <f>'Securities Details'!AL96</f>
        <v>0</v>
      </c>
      <c r="BM193" s="90">
        <f>'Securities Details'!AM96</f>
        <v>0</v>
      </c>
      <c r="BN193" s="90" t="str">
        <f>IF('Securities Details'!AN96="","",IF('Securities Details'!$E$11="Yes",'Securities Details'!AN96,""))</f>
        <v/>
      </c>
      <c r="BO193" s="90" t="str">
        <f>IF('Securities Details'!AO96="","",IF('Securities Details'!$E$11="Yes",'Securities Details'!AO96,""))</f>
        <v/>
      </c>
      <c r="BP193" s="90" t="str">
        <f>IF('Securities Details'!$E$11="Yes",'Securities Details'!AP96,"")</f>
        <v/>
      </c>
      <c r="BQ193" s="90" t="str">
        <f>IF(BE193=SecDLookups!$S$2,TRIM(LEFT(BF193, SEARCH("-",BF193,1)-1)),"")</f>
        <v/>
      </c>
      <c r="BR193" s="90" t="str">
        <f>IF(BE193=SecDLookups!$S$2,TRIM(RIGHT(BF193, LEN(BF193) - SEARCH("-",BF193,1))),"")</f>
        <v/>
      </c>
      <c r="BS193" s="90" t="str">
        <f>IF(BE193=SecDLookups!$S$3,BF193,"")</f>
        <v/>
      </c>
      <c r="BT193" s="90" t="str">
        <f>IF(BE193=SecDLookups!$S$4,BF193,"")</f>
        <v/>
      </c>
      <c r="BU193" s="90" t="str">
        <f>IF(BG193=SecDLookups!$T$2,TRIM(LEFT(BH193, SEARCH("-",BH193,1)-1)),"")</f>
        <v/>
      </c>
      <c r="BV193" s="90" t="str">
        <f>IF(BG193=SecDLookups!$T$2,TRIM(RIGHT(BH193,LEN(BH193) - SEARCH("-",BH193,1))),"")</f>
        <v/>
      </c>
      <c r="BW193" s="90" t="str">
        <f>IF(BG193=SecDLookups!$T$3,BH193,"")</f>
        <v/>
      </c>
      <c r="BX193" s="90" t="str">
        <f>IF(BG193=SecDLookups!$T$4,BH193,"")</f>
        <v/>
      </c>
      <c r="BY193" s="90" t="str">
        <f>IF(BI193=SecDLookups!$U$2,TRIM(LEFT(BJ193, SEARCH("-",BJ193,1)-1)),"")</f>
        <v/>
      </c>
      <c r="BZ193" s="90" t="str">
        <f>IF(BI193=SecDLookups!$U$2,TRIM(RIGHT(BJ193, LEN(BJ193) - SEARCH("-",BJ193,1))),"")</f>
        <v/>
      </c>
      <c r="CA193" s="90" t="str">
        <f>IF(BI193=SecDLookups!$U$3,BJ193,"")</f>
        <v/>
      </c>
      <c r="CB193" s="90" t="str">
        <f>IF(BI193=SecDLookups!$U$4,BJ193,"")</f>
        <v/>
      </c>
      <c r="CC193" s="90" t="str">
        <f>IF(BK193=SecDLookups!$V$2,TRIM(LEFT(BL193, SEARCH("-",BL193,1)-1)),"")</f>
        <v/>
      </c>
      <c r="CD193" s="90" t="str">
        <f>IF(BK193=SecDLookups!$V$2,TRIM(RIGHT(BL193, LEN(BL193) - SEARCH("-",BL193,1))),"")</f>
        <v/>
      </c>
      <c r="CE193" s="90" t="str">
        <f>IF(BK193=SecDLookups!$V$3,BL193,"")</f>
        <v/>
      </c>
      <c r="CF193" s="90" t="str">
        <f>IF(BK193=SecDLookups!$V$4,BL193,"")</f>
        <v/>
      </c>
    </row>
    <row r="194" spans="28:84" x14ac:dyDescent="0.25">
      <c r="AB194" s="89"/>
      <c r="AC194" s="111">
        <f>'Securities Details'!C97</f>
        <v>0</v>
      </c>
      <c r="AD194" s="111">
        <f>'Securities Details'!D97</f>
        <v>0</v>
      </c>
      <c r="AE194" s="111">
        <f>'Securities Details'!E97</f>
        <v>0</v>
      </c>
      <c r="AF194" s="111">
        <f>'Securities Details'!F97</f>
        <v>0</v>
      </c>
      <c r="AG194" s="111">
        <f>'Securities Details'!G97</f>
        <v>0</v>
      </c>
      <c r="AH194" s="106" t="e">
        <f>VLOOKUP(AG194,SecDLookups!$D$2:$E$11,2,FALSE)</f>
        <v>#N/A</v>
      </c>
      <c r="AI194" s="106">
        <f>'Securities Details'!I97</f>
        <v>0</v>
      </c>
      <c r="AJ194" s="106">
        <f>'Securities Details'!J97</f>
        <v>0</v>
      </c>
      <c r="AK194" s="111">
        <f>'Securities Details'!K97</f>
        <v>0</v>
      </c>
      <c r="AL194" s="111">
        <f>'Securities Details'!L97</f>
        <v>0</v>
      </c>
      <c r="AM194" s="113">
        <f>'Securities Details'!M97</f>
        <v>0</v>
      </c>
      <c r="AN194" s="90">
        <f>'Securities Details'!N97</f>
        <v>0</v>
      </c>
      <c r="AO194" s="90">
        <f>'Securities Details'!O97</f>
        <v>0</v>
      </c>
      <c r="AP194" s="90">
        <f>'Securities Details'!P97</f>
        <v>0</v>
      </c>
      <c r="AQ194" s="90">
        <f>'Securities Details'!Q97</f>
        <v>0</v>
      </c>
      <c r="AR194" s="90">
        <f>'Securities Details'!R97</f>
        <v>0</v>
      </c>
      <c r="AS194" s="97">
        <f>'Securities Details'!S97</f>
        <v>0</v>
      </c>
      <c r="AT194" s="90">
        <f>'Securities Details'!T97</f>
        <v>0</v>
      </c>
      <c r="AU194" s="90">
        <f>'Securities Details'!U97</f>
        <v>0</v>
      </c>
      <c r="AV194" s="90" t="str">
        <f>IF(AU194="Yes",'Securities Details'!V97,"")</f>
        <v/>
      </c>
      <c r="AW194" s="90">
        <f>'Securities Details'!W97</f>
        <v>0</v>
      </c>
      <c r="AX194" s="90">
        <f>'Securities Details'!X97</f>
        <v>0</v>
      </c>
      <c r="AY194" s="97" t="str">
        <f>IF(AU194="Yes",'Securities Details'!Y97,"")</f>
        <v/>
      </c>
      <c r="AZ194" s="90" t="str">
        <f>IF(AU194="Yes",'Securities Details'!Z97,"")</f>
        <v/>
      </c>
      <c r="BA194" s="90">
        <f>'Securities Details'!AB97</f>
        <v>0</v>
      </c>
      <c r="BB194" s="90" t="str">
        <f>IF(AU194="Yes",'Securities Details'!AA97,"")</f>
        <v/>
      </c>
      <c r="BC194" s="90">
        <f>'Securities Details'!AC97</f>
        <v>0</v>
      </c>
      <c r="BD194" s="90">
        <f>'Securities Details'!AD97</f>
        <v>0</v>
      </c>
      <c r="BE194" s="90">
        <f>'Securities Details'!AE97</f>
        <v>0</v>
      </c>
      <c r="BF194" s="90">
        <f>'Securities Details'!AF97</f>
        <v>0</v>
      </c>
      <c r="BG194" s="90">
        <f>'Securities Details'!AG97</f>
        <v>0</v>
      </c>
      <c r="BH194" s="90">
        <f>'Securities Details'!AH97</f>
        <v>0</v>
      </c>
      <c r="BI194" s="90">
        <f>'Securities Details'!AI97</f>
        <v>0</v>
      </c>
      <c r="BJ194" s="90">
        <f>'Securities Details'!AJ97</f>
        <v>0</v>
      </c>
      <c r="BK194" s="90">
        <f>'Securities Details'!AK97</f>
        <v>0</v>
      </c>
      <c r="BL194" s="90">
        <f>'Securities Details'!AL97</f>
        <v>0</v>
      </c>
      <c r="BM194" s="90">
        <f>'Securities Details'!AM97</f>
        <v>0</v>
      </c>
      <c r="BN194" s="90" t="str">
        <f>IF('Securities Details'!AN97="","",IF('Securities Details'!$E$11="Yes",'Securities Details'!AN97,""))</f>
        <v/>
      </c>
      <c r="BO194" s="90" t="str">
        <f>IF('Securities Details'!AO97="","",IF('Securities Details'!$E$11="Yes",'Securities Details'!AO97,""))</f>
        <v/>
      </c>
      <c r="BP194" s="90" t="str">
        <f>IF('Securities Details'!$E$11="Yes",'Securities Details'!AP97,"")</f>
        <v/>
      </c>
      <c r="BQ194" s="90" t="str">
        <f>IF(BE194=SecDLookups!$S$2,TRIM(LEFT(BF194, SEARCH("-",BF194,1)-1)),"")</f>
        <v/>
      </c>
      <c r="BR194" s="90" t="str">
        <f>IF(BE194=SecDLookups!$S$2,TRIM(RIGHT(BF194, LEN(BF194) - SEARCH("-",BF194,1))),"")</f>
        <v/>
      </c>
      <c r="BS194" s="90" t="str">
        <f>IF(BE194=SecDLookups!$S$3,BF194,"")</f>
        <v/>
      </c>
      <c r="BT194" s="90" t="str">
        <f>IF(BE194=SecDLookups!$S$4,BF194,"")</f>
        <v/>
      </c>
      <c r="BU194" s="90" t="str">
        <f>IF(BG194=SecDLookups!$T$2,TRIM(LEFT(BH194, SEARCH("-",BH194,1)-1)),"")</f>
        <v/>
      </c>
      <c r="BV194" s="90" t="str">
        <f>IF(BG194=SecDLookups!$T$2,TRIM(RIGHT(BH194,LEN(BH194) - SEARCH("-",BH194,1))),"")</f>
        <v/>
      </c>
      <c r="BW194" s="90" t="str">
        <f>IF(BG194=SecDLookups!$T$3,BH194,"")</f>
        <v/>
      </c>
      <c r="BX194" s="90" t="str">
        <f>IF(BG194=SecDLookups!$T$4,BH194,"")</f>
        <v/>
      </c>
      <c r="BY194" s="90" t="str">
        <f>IF(BI194=SecDLookups!$U$2,TRIM(LEFT(BJ194, SEARCH("-",BJ194,1)-1)),"")</f>
        <v/>
      </c>
      <c r="BZ194" s="90" t="str">
        <f>IF(BI194=SecDLookups!$U$2,TRIM(RIGHT(BJ194, LEN(BJ194) - SEARCH("-",BJ194,1))),"")</f>
        <v/>
      </c>
      <c r="CA194" s="90" t="str">
        <f>IF(BI194=SecDLookups!$U$3,BJ194,"")</f>
        <v/>
      </c>
      <c r="CB194" s="90" t="str">
        <f>IF(BI194=SecDLookups!$U$4,BJ194,"")</f>
        <v/>
      </c>
      <c r="CC194" s="90" t="str">
        <f>IF(BK194=SecDLookups!$V$2,TRIM(LEFT(BL194, SEARCH("-",BL194,1)-1)),"")</f>
        <v/>
      </c>
      <c r="CD194" s="90" t="str">
        <f>IF(BK194=SecDLookups!$V$2,TRIM(RIGHT(BL194, LEN(BL194) - SEARCH("-",BL194,1))),"")</f>
        <v/>
      </c>
      <c r="CE194" s="90" t="str">
        <f>IF(BK194=SecDLookups!$V$3,BL194,"")</f>
        <v/>
      </c>
      <c r="CF194" s="90" t="str">
        <f>IF(BK194=SecDLookups!$V$4,BL194,"")</f>
        <v/>
      </c>
    </row>
    <row r="195" spans="28:84" x14ac:dyDescent="0.25">
      <c r="AB195" s="89"/>
      <c r="AC195" s="111">
        <f>'Securities Details'!C98</f>
        <v>0</v>
      </c>
      <c r="AD195" s="111">
        <f>'Securities Details'!D98</f>
        <v>0</v>
      </c>
      <c r="AE195" s="111">
        <f>'Securities Details'!E98</f>
        <v>0</v>
      </c>
      <c r="AF195" s="111">
        <f>'Securities Details'!F98</f>
        <v>0</v>
      </c>
      <c r="AG195" s="111">
        <f>'Securities Details'!G98</f>
        <v>0</v>
      </c>
      <c r="AH195" s="106" t="e">
        <f>VLOOKUP(AG195,SecDLookups!$D$2:$E$11,2,FALSE)</f>
        <v>#N/A</v>
      </c>
      <c r="AI195" s="106">
        <f>'Securities Details'!I98</f>
        <v>0</v>
      </c>
      <c r="AJ195" s="106">
        <f>'Securities Details'!J98</f>
        <v>0</v>
      </c>
      <c r="AK195" s="111">
        <f>'Securities Details'!K98</f>
        <v>0</v>
      </c>
      <c r="AL195" s="111">
        <f>'Securities Details'!L98</f>
        <v>0</v>
      </c>
      <c r="AM195" s="113">
        <f>'Securities Details'!M98</f>
        <v>0</v>
      </c>
      <c r="AN195" s="90">
        <f>'Securities Details'!N98</f>
        <v>0</v>
      </c>
      <c r="AO195" s="90">
        <f>'Securities Details'!O98</f>
        <v>0</v>
      </c>
      <c r="AP195" s="90">
        <f>'Securities Details'!P98</f>
        <v>0</v>
      </c>
      <c r="AQ195" s="90">
        <f>'Securities Details'!Q98</f>
        <v>0</v>
      </c>
      <c r="AR195" s="90">
        <f>'Securities Details'!R98</f>
        <v>0</v>
      </c>
      <c r="AS195" s="97">
        <f>'Securities Details'!S98</f>
        <v>0</v>
      </c>
      <c r="AT195" s="90">
        <f>'Securities Details'!T98</f>
        <v>0</v>
      </c>
      <c r="AU195" s="90">
        <f>'Securities Details'!U98</f>
        <v>0</v>
      </c>
      <c r="AV195" s="90" t="str">
        <f>IF(AU195="Yes",'Securities Details'!V98,"")</f>
        <v/>
      </c>
      <c r="AW195" s="90">
        <f>'Securities Details'!W98</f>
        <v>0</v>
      </c>
      <c r="AX195" s="90">
        <f>'Securities Details'!X98</f>
        <v>0</v>
      </c>
      <c r="AY195" s="97" t="str">
        <f>IF(AU195="Yes",'Securities Details'!Y98,"")</f>
        <v/>
      </c>
      <c r="AZ195" s="90" t="str">
        <f>IF(AU195="Yes",'Securities Details'!Z98,"")</f>
        <v/>
      </c>
      <c r="BA195" s="90">
        <f>'Securities Details'!AB98</f>
        <v>0</v>
      </c>
      <c r="BB195" s="90" t="str">
        <f>IF(AU195="Yes",'Securities Details'!AA98,"")</f>
        <v/>
      </c>
      <c r="BC195" s="90">
        <f>'Securities Details'!AC98</f>
        <v>0</v>
      </c>
      <c r="BD195" s="90">
        <f>'Securities Details'!AD98</f>
        <v>0</v>
      </c>
      <c r="BE195" s="90">
        <f>'Securities Details'!AE98</f>
        <v>0</v>
      </c>
      <c r="BF195" s="90">
        <f>'Securities Details'!AF98</f>
        <v>0</v>
      </c>
      <c r="BG195" s="90">
        <f>'Securities Details'!AG98</f>
        <v>0</v>
      </c>
      <c r="BH195" s="90">
        <f>'Securities Details'!AH98</f>
        <v>0</v>
      </c>
      <c r="BI195" s="90">
        <f>'Securities Details'!AI98</f>
        <v>0</v>
      </c>
      <c r="BJ195" s="90">
        <f>'Securities Details'!AJ98</f>
        <v>0</v>
      </c>
      <c r="BK195" s="90">
        <f>'Securities Details'!AK98</f>
        <v>0</v>
      </c>
      <c r="BL195" s="90">
        <f>'Securities Details'!AL98</f>
        <v>0</v>
      </c>
      <c r="BM195" s="90">
        <f>'Securities Details'!AM98</f>
        <v>0</v>
      </c>
      <c r="BN195" s="90" t="str">
        <f>IF('Securities Details'!AN98="","",IF('Securities Details'!$E$11="Yes",'Securities Details'!AN98,""))</f>
        <v/>
      </c>
      <c r="BO195" s="90" t="str">
        <f>IF('Securities Details'!AO98="","",IF('Securities Details'!$E$11="Yes",'Securities Details'!AO98,""))</f>
        <v/>
      </c>
      <c r="BP195" s="90" t="str">
        <f>IF('Securities Details'!$E$11="Yes",'Securities Details'!AP98,"")</f>
        <v/>
      </c>
      <c r="BQ195" s="90" t="str">
        <f>IF(BE195=SecDLookups!$S$2,TRIM(LEFT(BF195, SEARCH("-",BF195,1)-1)),"")</f>
        <v/>
      </c>
      <c r="BR195" s="90" t="str">
        <f>IF(BE195=SecDLookups!$S$2,TRIM(RIGHT(BF195, LEN(BF195) - SEARCH("-",BF195,1))),"")</f>
        <v/>
      </c>
      <c r="BS195" s="90" t="str">
        <f>IF(BE195=SecDLookups!$S$3,BF195,"")</f>
        <v/>
      </c>
      <c r="BT195" s="90" t="str">
        <f>IF(BE195=SecDLookups!$S$4,BF195,"")</f>
        <v/>
      </c>
      <c r="BU195" s="90" t="str">
        <f>IF(BG195=SecDLookups!$T$2,TRIM(LEFT(BH195, SEARCH("-",BH195,1)-1)),"")</f>
        <v/>
      </c>
      <c r="BV195" s="90" t="str">
        <f>IF(BG195=SecDLookups!$T$2,TRIM(RIGHT(BH195,LEN(BH195) - SEARCH("-",BH195,1))),"")</f>
        <v/>
      </c>
      <c r="BW195" s="90" t="str">
        <f>IF(BG195=SecDLookups!$T$3,BH195,"")</f>
        <v/>
      </c>
      <c r="BX195" s="90" t="str">
        <f>IF(BG195=SecDLookups!$T$4,BH195,"")</f>
        <v/>
      </c>
      <c r="BY195" s="90" t="str">
        <f>IF(BI195=SecDLookups!$U$2,TRIM(LEFT(BJ195, SEARCH("-",BJ195,1)-1)),"")</f>
        <v/>
      </c>
      <c r="BZ195" s="90" t="str">
        <f>IF(BI195=SecDLookups!$U$2,TRIM(RIGHT(BJ195, LEN(BJ195) - SEARCH("-",BJ195,1))),"")</f>
        <v/>
      </c>
      <c r="CA195" s="90" t="str">
        <f>IF(BI195=SecDLookups!$U$3,BJ195,"")</f>
        <v/>
      </c>
      <c r="CB195" s="90" t="str">
        <f>IF(BI195=SecDLookups!$U$4,BJ195,"")</f>
        <v/>
      </c>
      <c r="CC195" s="90" t="str">
        <f>IF(BK195=SecDLookups!$V$2,TRIM(LEFT(BL195, SEARCH("-",BL195,1)-1)),"")</f>
        <v/>
      </c>
      <c r="CD195" s="90" t="str">
        <f>IF(BK195=SecDLookups!$V$2,TRIM(RIGHT(BL195, LEN(BL195) - SEARCH("-",BL195,1))),"")</f>
        <v/>
      </c>
      <c r="CE195" s="90" t="str">
        <f>IF(BK195=SecDLookups!$V$3,BL195,"")</f>
        <v/>
      </c>
      <c r="CF195" s="90" t="str">
        <f>IF(BK195=SecDLookups!$V$4,BL195,"")</f>
        <v/>
      </c>
    </row>
    <row r="196" spans="28:84" x14ac:dyDescent="0.25">
      <c r="AB196" s="89"/>
      <c r="AC196" s="111">
        <f>'Securities Details'!C99</f>
        <v>0</v>
      </c>
      <c r="AD196" s="111">
        <f>'Securities Details'!D99</f>
        <v>0</v>
      </c>
      <c r="AE196" s="111">
        <f>'Securities Details'!E99</f>
        <v>0</v>
      </c>
      <c r="AF196" s="111">
        <f>'Securities Details'!F99</f>
        <v>0</v>
      </c>
      <c r="AG196" s="111">
        <f>'Securities Details'!G99</f>
        <v>0</v>
      </c>
      <c r="AH196" s="106" t="e">
        <f>VLOOKUP(AG196,SecDLookups!$D$2:$E$11,2,FALSE)</f>
        <v>#N/A</v>
      </c>
      <c r="AI196" s="106">
        <f>'Securities Details'!I99</f>
        <v>0</v>
      </c>
      <c r="AJ196" s="106">
        <f>'Securities Details'!J99</f>
        <v>0</v>
      </c>
      <c r="AK196" s="111">
        <f>'Securities Details'!K99</f>
        <v>0</v>
      </c>
      <c r="AL196" s="111">
        <f>'Securities Details'!L99</f>
        <v>0</v>
      </c>
      <c r="AM196" s="113">
        <f>'Securities Details'!M99</f>
        <v>0</v>
      </c>
      <c r="AN196" s="90">
        <f>'Securities Details'!N99</f>
        <v>0</v>
      </c>
      <c r="AO196" s="90">
        <f>'Securities Details'!O99</f>
        <v>0</v>
      </c>
      <c r="AP196" s="90">
        <f>'Securities Details'!P99</f>
        <v>0</v>
      </c>
      <c r="AQ196" s="90">
        <f>'Securities Details'!Q99</f>
        <v>0</v>
      </c>
      <c r="AR196" s="90">
        <f>'Securities Details'!R99</f>
        <v>0</v>
      </c>
      <c r="AS196" s="97">
        <f>'Securities Details'!S99</f>
        <v>0</v>
      </c>
      <c r="AT196" s="90">
        <f>'Securities Details'!T99</f>
        <v>0</v>
      </c>
      <c r="AU196" s="90">
        <f>'Securities Details'!U99</f>
        <v>0</v>
      </c>
      <c r="AV196" s="90" t="str">
        <f>IF(AU196="Yes",'Securities Details'!V99,"")</f>
        <v/>
      </c>
      <c r="AW196" s="90">
        <f>'Securities Details'!W99</f>
        <v>0</v>
      </c>
      <c r="AX196" s="90">
        <f>'Securities Details'!X99</f>
        <v>0</v>
      </c>
      <c r="AY196" s="97" t="str">
        <f>IF(AU196="Yes",'Securities Details'!Y99,"")</f>
        <v/>
      </c>
      <c r="AZ196" s="90" t="str">
        <f>IF(AU196="Yes",'Securities Details'!Z99,"")</f>
        <v/>
      </c>
      <c r="BA196" s="90">
        <f>'Securities Details'!AB99</f>
        <v>0</v>
      </c>
      <c r="BB196" s="90" t="str">
        <f>IF(AU196="Yes",'Securities Details'!AA99,"")</f>
        <v/>
      </c>
      <c r="BC196" s="90">
        <f>'Securities Details'!AC99</f>
        <v>0</v>
      </c>
      <c r="BD196" s="90">
        <f>'Securities Details'!AD99</f>
        <v>0</v>
      </c>
      <c r="BE196" s="90">
        <f>'Securities Details'!AE99</f>
        <v>0</v>
      </c>
      <c r="BF196" s="90">
        <f>'Securities Details'!AF99</f>
        <v>0</v>
      </c>
      <c r="BG196" s="90">
        <f>'Securities Details'!AG99</f>
        <v>0</v>
      </c>
      <c r="BH196" s="90">
        <f>'Securities Details'!AH99</f>
        <v>0</v>
      </c>
      <c r="BI196" s="90">
        <f>'Securities Details'!AI99</f>
        <v>0</v>
      </c>
      <c r="BJ196" s="90">
        <f>'Securities Details'!AJ99</f>
        <v>0</v>
      </c>
      <c r="BK196" s="90">
        <f>'Securities Details'!AK99</f>
        <v>0</v>
      </c>
      <c r="BL196" s="90">
        <f>'Securities Details'!AL99</f>
        <v>0</v>
      </c>
      <c r="BM196" s="90">
        <f>'Securities Details'!AM99</f>
        <v>0</v>
      </c>
      <c r="BN196" s="90" t="str">
        <f>IF('Securities Details'!AN99="","",IF('Securities Details'!$E$11="Yes",'Securities Details'!AN99,""))</f>
        <v/>
      </c>
      <c r="BO196" s="90" t="str">
        <f>IF('Securities Details'!AO99="","",IF('Securities Details'!$E$11="Yes",'Securities Details'!AO99,""))</f>
        <v/>
      </c>
      <c r="BP196" s="90" t="str">
        <f>IF('Securities Details'!$E$11="Yes",'Securities Details'!AP99,"")</f>
        <v/>
      </c>
      <c r="BQ196" s="90" t="str">
        <f>IF(BE196=SecDLookups!$S$2,TRIM(LEFT(BF196, SEARCH("-",BF196,1)-1)),"")</f>
        <v/>
      </c>
      <c r="BR196" s="90" t="str">
        <f>IF(BE196=SecDLookups!$S$2,TRIM(RIGHT(BF196, LEN(BF196) - SEARCH("-",BF196,1))),"")</f>
        <v/>
      </c>
      <c r="BS196" s="90" t="str">
        <f>IF(BE196=SecDLookups!$S$3,BF196,"")</f>
        <v/>
      </c>
      <c r="BT196" s="90" t="str">
        <f>IF(BE196=SecDLookups!$S$4,BF196,"")</f>
        <v/>
      </c>
      <c r="BU196" s="90" t="str">
        <f>IF(BG196=SecDLookups!$T$2,TRIM(LEFT(BH196, SEARCH("-",BH196,1)-1)),"")</f>
        <v/>
      </c>
      <c r="BV196" s="90" t="str">
        <f>IF(BG196=SecDLookups!$T$2,TRIM(RIGHT(BH196,LEN(BH196) - SEARCH("-",BH196,1))),"")</f>
        <v/>
      </c>
      <c r="BW196" s="90" t="str">
        <f>IF(BG196=SecDLookups!$T$3,BH196,"")</f>
        <v/>
      </c>
      <c r="BX196" s="90" t="str">
        <f>IF(BG196=SecDLookups!$T$4,BH196,"")</f>
        <v/>
      </c>
      <c r="BY196" s="90" t="str">
        <f>IF(BI196=SecDLookups!$U$2,TRIM(LEFT(BJ196, SEARCH("-",BJ196,1)-1)),"")</f>
        <v/>
      </c>
      <c r="BZ196" s="90" t="str">
        <f>IF(BI196=SecDLookups!$U$2,TRIM(RIGHT(BJ196, LEN(BJ196) - SEARCH("-",BJ196,1))),"")</f>
        <v/>
      </c>
      <c r="CA196" s="90" t="str">
        <f>IF(BI196=SecDLookups!$U$3,BJ196,"")</f>
        <v/>
      </c>
      <c r="CB196" s="90" t="str">
        <f>IF(BI196=SecDLookups!$U$4,BJ196,"")</f>
        <v/>
      </c>
      <c r="CC196" s="90" t="str">
        <f>IF(BK196=SecDLookups!$V$2,TRIM(LEFT(BL196, SEARCH("-",BL196,1)-1)),"")</f>
        <v/>
      </c>
      <c r="CD196" s="90" t="str">
        <f>IF(BK196=SecDLookups!$V$2,TRIM(RIGHT(BL196, LEN(BL196) - SEARCH("-",BL196,1))),"")</f>
        <v/>
      </c>
      <c r="CE196" s="90" t="str">
        <f>IF(BK196=SecDLookups!$V$3,BL196,"")</f>
        <v/>
      </c>
      <c r="CF196" s="90" t="str">
        <f>IF(BK196=SecDLookups!$V$4,BL196,"")</f>
        <v/>
      </c>
    </row>
    <row r="197" spans="28:84" x14ac:dyDescent="0.25">
      <c r="AB197" s="89"/>
      <c r="AC197" s="111">
        <f>'Securities Details'!C100</f>
        <v>0</v>
      </c>
      <c r="AD197" s="111">
        <f>'Securities Details'!D100</f>
        <v>0</v>
      </c>
      <c r="AE197" s="111">
        <f>'Securities Details'!E100</f>
        <v>0</v>
      </c>
      <c r="AF197" s="111">
        <f>'Securities Details'!F100</f>
        <v>0</v>
      </c>
      <c r="AG197" s="111">
        <f>'Securities Details'!G100</f>
        <v>0</v>
      </c>
      <c r="AH197" s="106" t="e">
        <f>VLOOKUP(AG197,SecDLookups!$D$2:$E$11,2,FALSE)</f>
        <v>#N/A</v>
      </c>
      <c r="AI197" s="106">
        <f>'Securities Details'!I100</f>
        <v>0</v>
      </c>
      <c r="AJ197" s="106">
        <f>'Securities Details'!J100</f>
        <v>0</v>
      </c>
      <c r="AK197" s="111">
        <f>'Securities Details'!K100</f>
        <v>0</v>
      </c>
      <c r="AL197" s="111">
        <f>'Securities Details'!L100</f>
        <v>0</v>
      </c>
      <c r="AM197" s="113">
        <f>'Securities Details'!M100</f>
        <v>0</v>
      </c>
      <c r="AN197" s="90">
        <f>'Securities Details'!N100</f>
        <v>0</v>
      </c>
      <c r="AO197" s="90">
        <f>'Securities Details'!O100</f>
        <v>0</v>
      </c>
      <c r="AP197" s="90">
        <f>'Securities Details'!P100</f>
        <v>0</v>
      </c>
      <c r="AQ197" s="90">
        <f>'Securities Details'!Q100</f>
        <v>0</v>
      </c>
      <c r="AR197" s="90">
        <f>'Securities Details'!R100</f>
        <v>0</v>
      </c>
      <c r="AS197" s="97">
        <f>'Securities Details'!S100</f>
        <v>0</v>
      </c>
      <c r="AT197" s="90">
        <f>'Securities Details'!T100</f>
        <v>0</v>
      </c>
      <c r="AU197" s="90">
        <f>'Securities Details'!U100</f>
        <v>0</v>
      </c>
      <c r="AV197" s="90" t="str">
        <f>IF(AU197="Yes",'Securities Details'!V100,"")</f>
        <v/>
      </c>
      <c r="AW197" s="90">
        <f>'Securities Details'!W100</f>
        <v>0</v>
      </c>
      <c r="AX197" s="90">
        <f>'Securities Details'!X100</f>
        <v>0</v>
      </c>
      <c r="AY197" s="97" t="str">
        <f>IF(AU197="Yes",'Securities Details'!Y100,"")</f>
        <v/>
      </c>
      <c r="AZ197" s="90" t="str">
        <f>IF(AU197="Yes",'Securities Details'!Z100,"")</f>
        <v/>
      </c>
      <c r="BA197" s="90">
        <f>'Securities Details'!AB100</f>
        <v>0</v>
      </c>
      <c r="BB197" s="90" t="str">
        <f>IF(AU197="Yes",'Securities Details'!AA100,"")</f>
        <v/>
      </c>
      <c r="BC197" s="90">
        <f>'Securities Details'!AC100</f>
        <v>0</v>
      </c>
      <c r="BD197" s="90">
        <f>'Securities Details'!AD100</f>
        <v>0</v>
      </c>
      <c r="BE197" s="90">
        <f>'Securities Details'!AE100</f>
        <v>0</v>
      </c>
      <c r="BF197" s="90">
        <f>'Securities Details'!AF100</f>
        <v>0</v>
      </c>
      <c r="BG197" s="90">
        <f>'Securities Details'!AG100</f>
        <v>0</v>
      </c>
      <c r="BH197" s="90">
        <f>'Securities Details'!AH100</f>
        <v>0</v>
      </c>
      <c r="BI197" s="90">
        <f>'Securities Details'!AI100</f>
        <v>0</v>
      </c>
      <c r="BJ197" s="90">
        <f>'Securities Details'!AJ100</f>
        <v>0</v>
      </c>
      <c r="BK197" s="90">
        <f>'Securities Details'!AK100</f>
        <v>0</v>
      </c>
      <c r="BL197" s="90">
        <f>'Securities Details'!AL100</f>
        <v>0</v>
      </c>
      <c r="BM197" s="90">
        <f>'Securities Details'!AM100</f>
        <v>0</v>
      </c>
      <c r="BN197" s="90" t="str">
        <f>IF('Securities Details'!AN100="","",IF('Securities Details'!$E$11="Yes",'Securities Details'!AN100,""))</f>
        <v/>
      </c>
      <c r="BO197" s="90" t="str">
        <f>IF('Securities Details'!AO100="","",IF('Securities Details'!$E$11="Yes",'Securities Details'!AO100,""))</f>
        <v/>
      </c>
      <c r="BP197" s="90" t="str">
        <f>IF('Securities Details'!$E$11="Yes",'Securities Details'!AP100,"")</f>
        <v/>
      </c>
      <c r="BQ197" s="90" t="str">
        <f>IF(BE197=SecDLookups!$S$2,TRIM(LEFT(BF197, SEARCH("-",BF197,1)-1)),"")</f>
        <v/>
      </c>
      <c r="BR197" s="90" t="str">
        <f>IF(BE197=SecDLookups!$S$2,TRIM(RIGHT(BF197, LEN(BF197) - SEARCH("-",BF197,1))),"")</f>
        <v/>
      </c>
      <c r="BS197" s="90" t="str">
        <f>IF(BE197=SecDLookups!$S$3,BF197,"")</f>
        <v/>
      </c>
      <c r="BT197" s="90" t="str">
        <f>IF(BE197=SecDLookups!$S$4,BF197,"")</f>
        <v/>
      </c>
      <c r="BU197" s="90" t="str">
        <f>IF(BG197=SecDLookups!$T$2,TRIM(LEFT(BH197, SEARCH("-",BH197,1)-1)),"")</f>
        <v/>
      </c>
      <c r="BV197" s="90" t="str">
        <f>IF(BG197=SecDLookups!$T$2,TRIM(RIGHT(BH197,LEN(BH197) - SEARCH("-",BH197,1))),"")</f>
        <v/>
      </c>
      <c r="BW197" s="90" t="str">
        <f>IF(BG197=SecDLookups!$T$3,BH197,"")</f>
        <v/>
      </c>
      <c r="BX197" s="90" t="str">
        <f>IF(BG197=SecDLookups!$T$4,BH197,"")</f>
        <v/>
      </c>
      <c r="BY197" s="90" t="str">
        <f>IF(BI197=SecDLookups!$U$2,TRIM(LEFT(BJ197, SEARCH("-",BJ197,1)-1)),"")</f>
        <v/>
      </c>
      <c r="BZ197" s="90" t="str">
        <f>IF(BI197=SecDLookups!$U$2,TRIM(RIGHT(BJ197, LEN(BJ197) - SEARCH("-",BJ197,1))),"")</f>
        <v/>
      </c>
      <c r="CA197" s="90" t="str">
        <f>IF(BI197=SecDLookups!$U$3,BJ197,"")</f>
        <v/>
      </c>
      <c r="CB197" s="90" t="str">
        <f>IF(BI197=SecDLookups!$U$4,BJ197,"")</f>
        <v/>
      </c>
      <c r="CC197" s="90" t="str">
        <f>IF(BK197=SecDLookups!$V$2,TRIM(LEFT(BL197, SEARCH("-",BL197,1)-1)),"")</f>
        <v/>
      </c>
      <c r="CD197" s="90" t="str">
        <f>IF(BK197=SecDLookups!$V$2,TRIM(RIGHT(BL197, LEN(BL197) - SEARCH("-",BL197,1))),"")</f>
        <v/>
      </c>
      <c r="CE197" s="90" t="str">
        <f>IF(BK197=SecDLookups!$V$3,BL197,"")</f>
        <v/>
      </c>
      <c r="CF197" s="90" t="str">
        <f>IF(BK197=SecDLookups!$V$4,BL197,"")</f>
        <v/>
      </c>
    </row>
    <row r="198" spans="28:84" x14ac:dyDescent="0.25">
      <c r="AB198" s="89"/>
      <c r="AC198" s="111">
        <f>'Securities Details'!C101</f>
        <v>0</v>
      </c>
      <c r="AD198" s="111">
        <f>'Securities Details'!D101</f>
        <v>0</v>
      </c>
      <c r="AE198" s="111">
        <f>'Securities Details'!E101</f>
        <v>0</v>
      </c>
      <c r="AF198" s="111">
        <f>'Securities Details'!F101</f>
        <v>0</v>
      </c>
      <c r="AG198" s="111">
        <f>'Securities Details'!G101</f>
        <v>0</v>
      </c>
      <c r="AH198" s="106" t="e">
        <f>VLOOKUP(AG198,SecDLookups!$D$2:$E$11,2,FALSE)</f>
        <v>#N/A</v>
      </c>
      <c r="AI198" s="106">
        <f>'Securities Details'!I101</f>
        <v>0</v>
      </c>
      <c r="AJ198" s="106">
        <f>'Securities Details'!J101</f>
        <v>0</v>
      </c>
      <c r="AK198" s="111">
        <f>'Securities Details'!K101</f>
        <v>0</v>
      </c>
      <c r="AL198" s="111">
        <f>'Securities Details'!L101</f>
        <v>0</v>
      </c>
      <c r="AM198" s="113">
        <f>'Securities Details'!M101</f>
        <v>0</v>
      </c>
      <c r="AN198" s="90">
        <f>'Securities Details'!N101</f>
        <v>0</v>
      </c>
      <c r="AO198" s="90">
        <f>'Securities Details'!O101</f>
        <v>0</v>
      </c>
      <c r="AP198" s="90">
        <f>'Securities Details'!P101</f>
        <v>0</v>
      </c>
      <c r="AQ198" s="90">
        <f>'Securities Details'!Q101</f>
        <v>0</v>
      </c>
      <c r="AR198" s="90">
        <f>'Securities Details'!R101</f>
        <v>0</v>
      </c>
      <c r="AS198" s="97">
        <f>'Securities Details'!S101</f>
        <v>0</v>
      </c>
      <c r="AT198" s="90">
        <f>'Securities Details'!T101</f>
        <v>0</v>
      </c>
      <c r="AU198" s="90">
        <f>'Securities Details'!U101</f>
        <v>0</v>
      </c>
      <c r="AV198" s="90" t="str">
        <f>IF(AU198="Yes",'Securities Details'!V101,"")</f>
        <v/>
      </c>
      <c r="AW198" s="90">
        <f>'Securities Details'!W101</f>
        <v>0</v>
      </c>
      <c r="AX198" s="90">
        <f>'Securities Details'!X101</f>
        <v>0</v>
      </c>
      <c r="AY198" s="97" t="str">
        <f>IF(AU198="Yes",'Securities Details'!Y101,"")</f>
        <v/>
      </c>
      <c r="AZ198" s="90" t="str">
        <f>IF(AU198="Yes",'Securities Details'!Z101,"")</f>
        <v/>
      </c>
      <c r="BA198" s="90">
        <f>'Securities Details'!AB101</f>
        <v>0</v>
      </c>
      <c r="BB198" s="90" t="str">
        <f>IF(AU198="Yes",'Securities Details'!AA101,"")</f>
        <v/>
      </c>
      <c r="BC198" s="90">
        <f>'Securities Details'!AC101</f>
        <v>0</v>
      </c>
      <c r="BD198" s="90">
        <f>'Securities Details'!AD101</f>
        <v>0</v>
      </c>
      <c r="BE198" s="90">
        <f>'Securities Details'!AE101</f>
        <v>0</v>
      </c>
      <c r="BF198" s="90">
        <f>'Securities Details'!AF101</f>
        <v>0</v>
      </c>
      <c r="BG198" s="90">
        <f>'Securities Details'!AG101</f>
        <v>0</v>
      </c>
      <c r="BH198" s="90">
        <f>'Securities Details'!AH101</f>
        <v>0</v>
      </c>
      <c r="BI198" s="90">
        <f>'Securities Details'!AI101</f>
        <v>0</v>
      </c>
      <c r="BJ198" s="90">
        <f>'Securities Details'!AJ101</f>
        <v>0</v>
      </c>
      <c r="BK198" s="90">
        <f>'Securities Details'!AK101</f>
        <v>0</v>
      </c>
      <c r="BL198" s="90">
        <f>'Securities Details'!AL101</f>
        <v>0</v>
      </c>
      <c r="BM198" s="90">
        <f>'Securities Details'!AM101</f>
        <v>0</v>
      </c>
      <c r="BN198" s="90" t="str">
        <f>IF('Securities Details'!AN101="","",IF('Securities Details'!$E$11="Yes",'Securities Details'!AN101,""))</f>
        <v/>
      </c>
      <c r="BO198" s="90" t="str">
        <f>IF('Securities Details'!AO101="","",IF('Securities Details'!$E$11="Yes",'Securities Details'!AO101,""))</f>
        <v/>
      </c>
      <c r="BP198" s="90" t="str">
        <f>IF('Securities Details'!$E$11="Yes",'Securities Details'!AP101,"")</f>
        <v/>
      </c>
      <c r="BQ198" s="90" t="str">
        <f>IF(BE198=SecDLookups!$S$2,TRIM(LEFT(BF198, SEARCH("-",BF198,1)-1)),"")</f>
        <v/>
      </c>
      <c r="BR198" s="90" t="str">
        <f>IF(BE198=SecDLookups!$S$2,TRIM(RIGHT(BF198, LEN(BF198) - SEARCH("-",BF198,1))),"")</f>
        <v/>
      </c>
      <c r="BS198" s="90" t="str">
        <f>IF(BE198=SecDLookups!$S$3,BF198,"")</f>
        <v/>
      </c>
      <c r="BT198" s="90" t="str">
        <f>IF(BE198=SecDLookups!$S$4,BF198,"")</f>
        <v/>
      </c>
      <c r="BU198" s="90" t="str">
        <f>IF(BG198=SecDLookups!$T$2,TRIM(LEFT(BH198, SEARCH("-",BH198,1)-1)),"")</f>
        <v/>
      </c>
      <c r="BV198" s="90" t="str">
        <f>IF(BG198=SecDLookups!$T$2,TRIM(RIGHT(BH198,LEN(BH198) - SEARCH("-",BH198,1))),"")</f>
        <v/>
      </c>
      <c r="BW198" s="90" t="str">
        <f>IF(BG198=SecDLookups!$T$3,BH198,"")</f>
        <v/>
      </c>
      <c r="BX198" s="90" t="str">
        <f>IF(BG198=SecDLookups!$T$4,BH198,"")</f>
        <v/>
      </c>
      <c r="BY198" s="90" t="str">
        <f>IF(BI198=SecDLookups!$U$2,TRIM(LEFT(BJ198, SEARCH("-",BJ198,1)-1)),"")</f>
        <v/>
      </c>
      <c r="BZ198" s="90" t="str">
        <f>IF(BI198=SecDLookups!$U$2,TRIM(RIGHT(BJ198, LEN(BJ198) - SEARCH("-",BJ198,1))),"")</f>
        <v/>
      </c>
      <c r="CA198" s="90" t="str">
        <f>IF(BI198=SecDLookups!$U$3,BJ198,"")</f>
        <v/>
      </c>
      <c r="CB198" s="90" t="str">
        <f>IF(BI198=SecDLookups!$U$4,BJ198,"")</f>
        <v/>
      </c>
      <c r="CC198" s="90" t="str">
        <f>IF(BK198=SecDLookups!$V$2,TRIM(LEFT(BL198, SEARCH("-",BL198,1)-1)),"")</f>
        <v/>
      </c>
      <c r="CD198" s="90" t="str">
        <f>IF(BK198=SecDLookups!$V$2,TRIM(RIGHT(BL198, LEN(BL198) - SEARCH("-",BL198,1))),"")</f>
        <v/>
      </c>
      <c r="CE198" s="90" t="str">
        <f>IF(BK198=SecDLookups!$V$3,BL198,"")</f>
        <v/>
      </c>
      <c r="CF198" s="90" t="str">
        <f>IF(BK198=SecDLookups!$V$4,BL198,"")</f>
        <v/>
      </c>
    </row>
    <row r="199" spans="28:84" x14ac:dyDescent="0.25">
      <c r="AB199" s="89"/>
      <c r="AC199" s="111">
        <f>'Securities Details'!C102</f>
        <v>0</v>
      </c>
      <c r="AD199" s="111">
        <f>'Securities Details'!D102</f>
        <v>0</v>
      </c>
      <c r="AE199" s="111">
        <f>'Securities Details'!E102</f>
        <v>0</v>
      </c>
      <c r="AF199" s="111">
        <f>'Securities Details'!F102</f>
        <v>0</v>
      </c>
      <c r="AG199" s="111">
        <f>'Securities Details'!G102</f>
        <v>0</v>
      </c>
      <c r="AH199" s="106" t="e">
        <f>VLOOKUP(AG199,SecDLookups!$D$2:$E$11,2,FALSE)</f>
        <v>#N/A</v>
      </c>
      <c r="AI199" s="106">
        <f>'Securities Details'!I102</f>
        <v>0</v>
      </c>
      <c r="AJ199" s="106">
        <f>'Securities Details'!J102</f>
        <v>0</v>
      </c>
      <c r="AK199" s="111">
        <f>'Securities Details'!K102</f>
        <v>0</v>
      </c>
      <c r="AL199" s="111">
        <f>'Securities Details'!L102</f>
        <v>0</v>
      </c>
      <c r="AM199" s="113">
        <f>'Securities Details'!M102</f>
        <v>0</v>
      </c>
      <c r="AN199" s="90">
        <f>'Securities Details'!N102</f>
        <v>0</v>
      </c>
      <c r="AO199" s="90">
        <f>'Securities Details'!O102</f>
        <v>0</v>
      </c>
      <c r="AP199" s="90">
        <f>'Securities Details'!P102</f>
        <v>0</v>
      </c>
      <c r="AQ199" s="90">
        <f>'Securities Details'!Q102</f>
        <v>0</v>
      </c>
      <c r="AR199" s="90">
        <f>'Securities Details'!R102</f>
        <v>0</v>
      </c>
      <c r="AS199" s="97">
        <f>'Securities Details'!S102</f>
        <v>0</v>
      </c>
      <c r="AT199" s="90">
        <f>'Securities Details'!T102</f>
        <v>0</v>
      </c>
      <c r="AU199" s="90">
        <f>'Securities Details'!U102</f>
        <v>0</v>
      </c>
      <c r="AV199" s="90" t="str">
        <f>IF(AU199="Yes",'Securities Details'!V102,"")</f>
        <v/>
      </c>
      <c r="AW199" s="90">
        <f>'Securities Details'!W102</f>
        <v>0</v>
      </c>
      <c r="AX199" s="90">
        <f>'Securities Details'!X102</f>
        <v>0</v>
      </c>
      <c r="AY199" s="97" t="str">
        <f>IF(AU199="Yes",'Securities Details'!Y102,"")</f>
        <v/>
      </c>
      <c r="AZ199" s="90" t="str">
        <f>IF(AU199="Yes",'Securities Details'!Z102,"")</f>
        <v/>
      </c>
      <c r="BA199" s="90">
        <f>'Securities Details'!AB102</f>
        <v>0</v>
      </c>
      <c r="BB199" s="90" t="str">
        <f>IF(AU199="Yes",'Securities Details'!AA102,"")</f>
        <v/>
      </c>
      <c r="BC199" s="90">
        <f>'Securities Details'!AC102</f>
        <v>0</v>
      </c>
      <c r="BD199" s="90">
        <f>'Securities Details'!AD102</f>
        <v>0</v>
      </c>
      <c r="BE199" s="90">
        <f>'Securities Details'!AE102</f>
        <v>0</v>
      </c>
      <c r="BF199" s="90">
        <f>'Securities Details'!AF102</f>
        <v>0</v>
      </c>
      <c r="BG199" s="90">
        <f>'Securities Details'!AG102</f>
        <v>0</v>
      </c>
      <c r="BH199" s="90">
        <f>'Securities Details'!AH102</f>
        <v>0</v>
      </c>
      <c r="BI199" s="90">
        <f>'Securities Details'!AI102</f>
        <v>0</v>
      </c>
      <c r="BJ199" s="90">
        <f>'Securities Details'!AJ102</f>
        <v>0</v>
      </c>
      <c r="BK199" s="90">
        <f>'Securities Details'!AK102</f>
        <v>0</v>
      </c>
      <c r="BL199" s="90">
        <f>'Securities Details'!AL102</f>
        <v>0</v>
      </c>
      <c r="BM199" s="90">
        <f>'Securities Details'!AM102</f>
        <v>0</v>
      </c>
      <c r="BN199" s="90" t="str">
        <f>IF('Securities Details'!AN102="","",IF('Securities Details'!$E$11="Yes",'Securities Details'!AN102,""))</f>
        <v/>
      </c>
      <c r="BO199" s="90" t="str">
        <f>IF('Securities Details'!AO102="","",IF('Securities Details'!$E$11="Yes",'Securities Details'!AO102,""))</f>
        <v/>
      </c>
      <c r="BP199" s="90" t="str">
        <f>IF('Securities Details'!$E$11="Yes",'Securities Details'!AP102,"")</f>
        <v/>
      </c>
      <c r="BQ199" s="90" t="str">
        <f>IF(BE199=SecDLookups!$S$2,TRIM(LEFT(BF199, SEARCH("-",BF199,1)-1)),"")</f>
        <v/>
      </c>
      <c r="BR199" s="90" t="str">
        <f>IF(BE199=SecDLookups!$S$2,TRIM(RIGHT(BF199, LEN(BF199) - SEARCH("-",BF199,1))),"")</f>
        <v/>
      </c>
      <c r="BS199" s="90" t="str">
        <f>IF(BE199=SecDLookups!$S$3,BF199,"")</f>
        <v/>
      </c>
      <c r="BT199" s="90" t="str">
        <f>IF(BE199=SecDLookups!$S$4,BF199,"")</f>
        <v/>
      </c>
      <c r="BU199" s="90" t="str">
        <f>IF(BG199=SecDLookups!$T$2,TRIM(LEFT(BH199, SEARCH("-",BH199,1)-1)),"")</f>
        <v/>
      </c>
      <c r="BV199" s="90" t="str">
        <f>IF(BG199=SecDLookups!$T$2,TRIM(RIGHT(BH199,LEN(BH199) - SEARCH("-",BH199,1))),"")</f>
        <v/>
      </c>
      <c r="BW199" s="90" t="str">
        <f>IF(BG199=SecDLookups!$T$3,BH199,"")</f>
        <v/>
      </c>
      <c r="BX199" s="90" t="str">
        <f>IF(BG199=SecDLookups!$T$4,BH199,"")</f>
        <v/>
      </c>
      <c r="BY199" s="90" t="str">
        <f>IF(BI199=SecDLookups!$U$2,TRIM(LEFT(BJ199, SEARCH("-",BJ199,1)-1)),"")</f>
        <v/>
      </c>
      <c r="BZ199" s="90" t="str">
        <f>IF(BI199=SecDLookups!$U$2,TRIM(RIGHT(BJ199, LEN(BJ199) - SEARCH("-",BJ199,1))),"")</f>
        <v/>
      </c>
      <c r="CA199" s="90" t="str">
        <f>IF(BI199=SecDLookups!$U$3,BJ199,"")</f>
        <v/>
      </c>
      <c r="CB199" s="90" t="str">
        <f>IF(BI199=SecDLookups!$U$4,BJ199,"")</f>
        <v/>
      </c>
      <c r="CC199" s="90" t="str">
        <f>IF(BK199=SecDLookups!$V$2,TRIM(LEFT(BL199, SEARCH("-",BL199,1)-1)),"")</f>
        <v/>
      </c>
      <c r="CD199" s="90" t="str">
        <f>IF(BK199=SecDLookups!$V$2,TRIM(RIGHT(BL199, LEN(BL199) - SEARCH("-",BL199,1))),"")</f>
        <v/>
      </c>
      <c r="CE199" s="90" t="str">
        <f>IF(BK199=SecDLookups!$V$3,BL199,"")</f>
        <v/>
      </c>
      <c r="CF199" s="90" t="str">
        <f>IF(BK199=SecDLookups!$V$4,BL199,"")</f>
        <v/>
      </c>
    </row>
    <row r="200" spans="28:84" x14ac:dyDescent="0.25">
      <c r="AB200" s="89"/>
      <c r="AC200" s="111">
        <f>'Securities Details'!C103</f>
        <v>0</v>
      </c>
      <c r="AD200" s="111">
        <f>'Securities Details'!D103</f>
        <v>0</v>
      </c>
      <c r="AE200" s="111">
        <f>'Securities Details'!E103</f>
        <v>0</v>
      </c>
      <c r="AF200" s="111">
        <f>'Securities Details'!F103</f>
        <v>0</v>
      </c>
      <c r="AG200" s="111">
        <f>'Securities Details'!G103</f>
        <v>0</v>
      </c>
      <c r="AH200" s="106" t="e">
        <f>VLOOKUP(AG200,SecDLookups!$D$2:$E$11,2,FALSE)</f>
        <v>#N/A</v>
      </c>
      <c r="AI200" s="106">
        <f>'Securities Details'!I103</f>
        <v>0</v>
      </c>
      <c r="AJ200" s="106">
        <f>'Securities Details'!J103</f>
        <v>0</v>
      </c>
      <c r="AK200" s="111">
        <f>'Securities Details'!K103</f>
        <v>0</v>
      </c>
      <c r="AL200" s="111">
        <f>'Securities Details'!L103</f>
        <v>0</v>
      </c>
      <c r="AM200" s="113">
        <f>'Securities Details'!M103</f>
        <v>0</v>
      </c>
      <c r="AN200" s="90">
        <f>'Securities Details'!N103</f>
        <v>0</v>
      </c>
      <c r="AO200" s="90">
        <f>'Securities Details'!O103</f>
        <v>0</v>
      </c>
      <c r="AP200" s="90">
        <f>'Securities Details'!P103</f>
        <v>0</v>
      </c>
      <c r="AQ200" s="90">
        <f>'Securities Details'!Q103</f>
        <v>0</v>
      </c>
      <c r="AR200" s="90">
        <f>'Securities Details'!R103</f>
        <v>0</v>
      </c>
      <c r="AS200" s="97">
        <f>'Securities Details'!S103</f>
        <v>0</v>
      </c>
      <c r="AT200" s="90">
        <f>'Securities Details'!T103</f>
        <v>0</v>
      </c>
      <c r="AU200" s="90">
        <f>'Securities Details'!U103</f>
        <v>0</v>
      </c>
      <c r="AV200" s="90" t="str">
        <f>IF(AU200="Yes",'Securities Details'!V103,"")</f>
        <v/>
      </c>
      <c r="AW200" s="90">
        <f>'Securities Details'!W103</f>
        <v>0</v>
      </c>
      <c r="AX200" s="90">
        <f>'Securities Details'!X103</f>
        <v>0</v>
      </c>
      <c r="AY200" s="97" t="str">
        <f>IF(AU200="Yes",'Securities Details'!Y103,"")</f>
        <v/>
      </c>
      <c r="AZ200" s="90" t="str">
        <f>IF(AU200="Yes",'Securities Details'!Z103,"")</f>
        <v/>
      </c>
      <c r="BA200" s="90">
        <f>'Securities Details'!AB103</f>
        <v>0</v>
      </c>
      <c r="BB200" s="90" t="str">
        <f>IF(AU200="Yes",'Securities Details'!AA103,"")</f>
        <v/>
      </c>
      <c r="BC200" s="90">
        <f>'Securities Details'!AC103</f>
        <v>0</v>
      </c>
      <c r="BD200" s="90">
        <f>'Securities Details'!AD103</f>
        <v>0</v>
      </c>
      <c r="BE200" s="90">
        <f>'Securities Details'!AE103</f>
        <v>0</v>
      </c>
      <c r="BF200" s="90">
        <f>'Securities Details'!AF103</f>
        <v>0</v>
      </c>
      <c r="BG200" s="90">
        <f>'Securities Details'!AG103</f>
        <v>0</v>
      </c>
      <c r="BH200" s="90">
        <f>'Securities Details'!AH103</f>
        <v>0</v>
      </c>
      <c r="BI200" s="90">
        <f>'Securities Details'!AI103</f>
        <v>0</v>
      </c>
      <c r="BJ200" s="90">
        <f>'Securities Details'!AJ103</f>
        <v>0</v>
      </c>
      <c r="BK200" s="90">
        <f>'Securities Details'!AK103</f>
        <v>0</v>
      </c>
      <c r="BL200" s="90">
        <f>'Securities Details'!AL103</f>
        <v>0</v>
      </c>
      <c r="BM200" s="90">
        <f>'Securities Details'!AM103</f>
        <v>0</v>
      </c>
      <c r="BN200" s="90" t="str">
        <f>IF('Securities Details'!AN103="","",IF('Securities Details'!$E$11="Yes",'Securities Details'!AN103,""))</f>
        <v/>
      </c>
      <c r="BO200" s="90" t="str">
        <f>IF('Securities Details'!AO103="","",IF('Securities Details'!$E$11="Yes",'Securities Details'!AO103,""))</f>
        <v/>
      </c>
      <c r="BP200" s="90" t="str">
        <f>IF('Securities Details'!$E$11="Yes",'Securities Details'!AP103,"")</f>
        <v/>
      </c>
      <c r="BQ200" s="90" t="str">
        <f>IF(BE200=SecDLookups!$S$2,TRIM(LEFT(BF200, SEARCH("-",BF200,1)-1)),"")</f>
        <v/>
      </c>
      <c r="BR200" s="90" t="str">
        <f>IF(BE200=SecDLookups!$S$2,TRIM(RIGHT(BF200, LEN(BF200) - SEARCH("-",BF200,1))),"")</f>
        <v/>
      </c>
      <c r="BS200" s="90" t="str">
        <f>IF(BE200=SecDLookups!$S$3,BF200,"")</f>
        <v/>
      </c>
      <c r="BT200" s="90" t="str">
        <f>IF(BE200=SecDLookups!$S$4,BF200,"")</f>
        <v/>
      </c>
      <c r="BU200" s="90" t="str">
        <f>IF(BG200=SecDLookups!$T$2,TRIM(LEFT(BH200, SEARCH("-",BH200,1)-1)),"")</f>
        <v/>
      </c>
      <c r="BV200" s="90" t="str">
        <f>IF(BG200=SecDLookups!$T$2,TRIM(RIGHT(BH200,LEN(BH200) - SEARCH("-",BH200,1))),"")</f>
        <v/>
      </c>
      <c r="BW200" s="90" t="str">
        <f>IF(BG200=SecDLookups!$T$3,BH200,"")</f>
        <v/>
      </c>
      <c r="BX200" s="90" t="str">
        <f>IF(BG200=SecDLookups!$T$4,BH200,"")</f>
        <v/>
      </c>
      <c r="BY200" s="90" t="str">
        <f>IF(BI200=SecDLookups!$U$2,TRIM(LEFT(BJ200, SEARCH("-",BJ200,1)-1)),"")</f>
        <v/>
      </c>
      <c r="BZ200" s="90" t="str">
        <f>IF(BI200=SecDLookups!$U$2,TRIM(RIGHT(BJ200, LEN(BJ200) - SEARCH("-",BJ200,1))),"")</f>
        <v/>
      </c>
      <c r="CA200" s="90" t="str">
        <f>IF(BI200=SecDLookups!$U$3,BJ200,"")</f>
        <v/>
      </c>
      <c r="CB200" s="90" t="str">
        <f>IF(BI200=SecDLookups!$U$4,BJ200,"")</f>
        <v/>
      </c>
      <c r="CC200" s="90" t="str">
        <f>IF(BK200=SecDLookups!$V$2,TRIM(LEFT(BL200, SEARCH("-",BL200,1)-1)),"")</f>
        <v/>
      </c>
      <c r="CD200" s="90" t="str">
        <f>IF(BK200=SecDLookups!$V$2,TRIM(RIGHT(BL200, LEN(BL200) - SEARCH("-",BL200,1))),"")</f>
        <v/>
      </c>
      <c r="CE200" s="90" t="str">
        <f>IF(BK200=SecDLookups!$V$3,BL200,"")</f>
        <v/>
      </c>
      <c r="CF200" s="90" t="str">
        <f>IF(BK200=SecDLookups!$V$4,BL200,"")</f>
        <v/>
      </c>
    </row>
    <row r="201" spans="28:84" x14ac:dyDescent="0.25">
      <c r="AB201" s="89"/>
      <c r="AC201" s="111">
        <f>'Securities Details'!C104</f>
        <v>0</v>
      </c>
      <c r="AD201" s="111">
        <f>'Securities Details'!D104</f>
        <v>0</v>
      </c>
      <c r="AE201" s="111">
        <f>'Securities Details'!E104</f>
        <v>0</v>
      </c>
      <c r="AF201" s="111">
        <f>'Securities Details'!F104</f>
        <v>0</v>
      </c>
      <c r="AG201" s="111">
        <f>'Securities Details'!G104</f>
        <v>0</v>
      </c>
      <c r="AH201" s="106" t="e">
        <f>VLOOKUP(AG201,SecDLookups!$D$2:$E$11,2,FALSE)</f>
        <v>#N/A</v>
      </c>
      <c r="AI201" s="106">
        <f>'Securities Details'!I104</f>
        <v>0</v>
      </c>
      <c r="AJ201" s="106">
        <f>'Securities Details'!J104</f>
        <v>0</v>
      </c>
      <c r="AK201" s="111">
        <f>'Securities Details'!K104</f>
        <v>0</v>
      </c>
      <c r="AL201" s="111">
        <f>'Securities Details'!L104</f>
        <v>0</v>
      </c>
      <c r="AM201" s="113">
        <f>'Securities Details'!M104</f>
        <v>0</v>
      </c>
      <c r="AN201" s="90">
        <f>'Securities Details'!N104</f>
        <v>0</v>
      </c>
      <c r="AO201" s="90">
        <f>'Securities Details'!O104</f>
        <v>0</v>
      </c>
      <c r="AP201" s="90">
        <f>'Securities Details'!P104</f>
        <v>0</v>
      </c>
      <c r="AQ201" s="90">
        <f>'Securities Details'!Q104</f>
        <v>0</v>
      </c>
      <c r="AR201" s="90">
        <f>'Securities Details'!R104</f>
        <v>0</v>
      </c>
      <c r="AS201" s="97">
        <f>'Securities Details'!S104</f>
        <v>0</v>
      </c>
      <c r="AT201" s="90">
        <f>'Securities Details'!T104</f>
        <v>0</v>
      </c>
      <c r="AU201" s="90">
        <f>'Securities Details'!U104</f>
        <v>0</v>
      </c>
      <c r="AV201" s="90" t="str">
        <f>IF(AU201="Yes",'Securities Details'!V104,"")</f>
        <v/>
      </c>
      <c r="AW201" s="90">
        <f>'Securities Details'!W104</f>
        <v>0</v>
      </c>
      <c r="AX201" s="90">
        <f>'Securities Details'!X104</f>
        <v>0</v>
      </c>
      <c r="AY201" s="97" t="str">
        <f>IF(AU201="Yes",'Securities Details'!Y104,"")</f>
        <v/>
      </c>
      <c r="AZ201" s="90" t="str">
        <f>IF(AU201="Yes",'Securities Details'!Z104,"")</f>
        <v/>
      </c>
      <c r="BA201" s="90">
        <f>'Securities Details'!AB104</f>
        <v>0</v>
      </c>
      <c r="BB201" s="90" t="str">
        <f>IF(AU201="Yes",'Securities Details'!AA104,"")</f>
        <v/>
      </c>
      <c r="BC201" s="90">
        <f>'Securities Details'!AC104</f>
        <v>0</v>
      </c>
      <c r="BD201" s="90">
        <f>'Securities Details'!AD104</f>
        <v>0</v>
      </c>
      <c r="BE201" s="90">
        <f>'Securities Details'!AE104</f>
        <v>0</v>
      </c>
      <c r="BF201" s="90">
        <f>'Securities Details'!AF104</f>
        <v>0</v>
      </c>
      <c r="BG201" s="90">
        <f>'Securities Details'!AG104</f>
        <v>0</v>
      </c>
      <c r="BH201" s="90">
        <f>'Securities Details'!AH104</f>
        <v>0</v>
      </c>
      <c r="BI201" s="90">
        <f>'Securities Details'!AI104</f>
        <v>0</v>
      </c>
      <c r="BJ201" s="90">
        <f>'Securities Details'!AJ104</f>
        <v>0</v>
      </c>
      <c r="BK201" s="90">
        <f>'Securities Details'!AK104</f>
        <v>0</v>
      </c>
      <c r="BL201" s="90">
        <f>'Securities Details'!AL104</f>
        <v>0</v>
      </c>
      <c r="BM201" s="90">
        <f>'Securities Details'!AM104</f>
        <v>0</v>
      </c>
      <c r="BN201" s="90" t="str">
        <f>IF('Securities Details'!AN104="","",IF('Securities Details'!$E$11="Yes",'Securities Details'!AN104,""))</f>
        <v/>
      </c>
      <c r="BO201" s="90" t="str">
        <f>IF('Securities Details'!AO104="","",IF('Securities Details'!$E$11="Yes",'Securities Details'!AO104,""))</f>
        <v/>
      </c>
      <c r="BP201" s="90" t="str">
        <f>IF('Securities Details'!$E$11="Yes",'Securities Details'!AP104,"")</f>
        <v/>
      </c>
      <c r="BQ201" s="90" t="str">
        <f>IF(BE201=SecDLookups!$S$2,TRIM(LEFT(BF201, SEARCH("-",BF201,1)-1)),"")</f>
        <v/>
      </c>
      <c r="BR201" s="90" t="str">
        <f>IF(BE201=SecDLookups!$S$2,TRIM(RIGHT(BF201, LEN(BF201) - SEARCH("-",BF201,1))),"")</f>
        <v/>
      </c>
      <c r="BS201" s="90" t="str">
        <f>IF(BE201=SecDLookups!$S$3,BF201,"")</f>
        <v/>
      </c>
      <c r="BT201" s="90" t="str">
        <f>IF(BE201=SecDLookups!$S$4,BF201,"")</f>
        <v/>
      </c>
      <c r="BU201" s="90" t="str">
        <f>IF(BG201=SecDLookups!$T$2,TRIM(LEFT(BH201, SEARCH("-",BH201,1)-1)),"")</f>
        <v/>
      </c>
      <c r="BV201" s="90" t="str">
        <f>IF(BG201=SecDLookups!$T$2,TRIM(RIGHT(BH201,LEN(BH201) - SEARCH("-",BH201,1))),"")</f>
        <v/>
      </c>
      <c r="BW201" s="90" t="str">
        <f>IF(BG201=SecDLookups!$T$3,BH201,"")</f>
        <v/>
      </c>
      <c r="BX201" s="90" t="str">
        <f>IF(BG201=SecDLookups!$T$4,BH201,"")</f>
        <v/>
      </c>
      <c r="BY201" s="90" t="str">
        <f>IF(BI201=SecDLookups!$U$2,TRIM(LEFT(BJ201, SEARCH("-",BJ201,1)-1)),"")</f>
        <v/>
      </c>
      <c r="BZ201" s="90" t="str">
        <f>IF(BI201=SecDLookups!$U$2,TRIM(RIGHT(BJ201, LEN(BJ201) - SEARCH("-",BJ201,1))),"")</f>
        <v/>
      </c>
      <c r="CA201" s="90" t="str">
        <f>IF(BI201=SecDLookups!$U$3,BJ201,"")</f>
        <v/>
      </c>
      <c r="CB201" s="90" t="str">
        <f>IF(BI201=SecDLookups!$U$4,BJ201,"")</f>
        <v/>
      </c>
      <c r="CC201" s="90" t="str">
        <f>IF(BK201=SecDLookups!$V$2,TRIM(LEFT(BL201, SEARCH("-",BL201,1)-1)),"")</f>
        <v/>
      </c>
      <c r="CD201" s="90" t="str">
        <f>IF(BK201=SecDLookups!$V$2,TRIM(RIGHT(BL201, LEN(BL201) - SEARCH("-",BL201,1))),"")</f>
        <v/>
      </c>
      <c r="CE201" s="90" t="str">
        <f>IF(BK201=SecDLookups!$V$3,BL201,"")</f>
        <v/>
      </c>
      <c r="CF201" s="90" t="str">
        <f>IF(BK201=SecDLookups!$V$4,BL201,"")</f>
        <v/>
      </c>
    </row>
    <row r="202" spans="28:84" x14ac:dyDescent="0.25">
      <c r="AB202" s="89"/>
      <c r="AC202" s="111">
        <f>'Securities Details'!C105</f>
        <v>0</v>
      </c>
      <c r="AD202" s="111">
        <f>'Securities Details'!D105</f>
        <v>0</v>
      </c>
      <c r="AE202" s="111">
        <f>'Securities Details'!E105</f>
        <v>0</v>
      </c>
      <c r="AF202" s="111">
        <f>'Securities Details'!F105</f>
        <v>0</v>
      </c>
      <c r="AG202" s="111">
        <f>'Securities Details'!G105</f>
        <v>0</v>
      </c>
      <c r="AH202" s="106" t="e">
        <f>VLOOKUP(AG202,SecDLookups!$D$2:$E$11,2,FALSE)</f>
        <v>#N/A</v>
      </c>
      <c r="AI202" s="106">
        <f>'Securities Details'!I105</f>
        <v>0</v>
      </c>
      <c r="AJ202" s="106">
        <f>'Securities Details'!J105</f>
        <v>0</v>
      </c>
      <c r="AK202" s="111">
        <f>'Securities Details'!K105</f>
        <v>0</v>
      </c>
      <c r="AL202" s="111">
        <f>'Securities Details'!L105</f>
        <v>0</v>
      </c>
      <c r="AM202" s="113">
        <f>'Securities Details'!M105</f>
        <v>0</v>
      </c>
      <c r="AN202" s="90">
        <f>'Securities Details'!N105</f>
        <v>0</v>
      </c>
      <c r="AO202" s="90">
        <f>'Securities Details'!O105</f>
        <v>0</v>
      </c>
      <c r="AP202" s="90">
        <f>'Securities Details'!P105</f>
        <v>0</v>
      </c>
      <c r="AQ202" s="90">
        <f>'Securities Details'!Q105</f>
        <v>0</v>
      </c>
      <c r="AR202" s="90">
        <f>'Securities Details'!R105</f>
        <v>0</v>
      </c>
      <c r="AS202" s="97">
        <f>'Securities Details'!S105</f>
        <v>0</v>
      </c>
      <c r="AT202" s="90">
        <f>'Securities Details'!T105</f>
        <v>0</v>
      </c>
      <c r="AU202" s="90">
        <f>'Securities Details'!U105</f>
        <v>0</v>
      </c>
      <c r="AV202" s="90" t="str">
        <f>IF(AU202="Yes",'Securities Details'!V105,"")</f>
        <v/>
      </c>
      <c r="AW202" s="90">
        <f>'Securities Details'!W105</f>
        <v>0</v>
      </c>
      <c r="AX202" s="90">
        <f>'Securities Details'!X105</f>
        <v>0</v>
      </c>
      <c r="AY202" s="97" t="str">
        <f>IF(AU202="Yes",'Securities Details'!Y105,"")</f>
        <v/>
      </c>
      <c r="AZ202" s="90" t="str">
        <f>IF(AU202="Yes",'Securities Details'!Z105,"")</f>
        <v/>
      </c>
      <c r="BA202" s="90">
        <f>'Securities Details'!AB105</f>
        <v>0</v>
      </c>
      <c r="BB202" s="90" t="str">
        <f>IF(AU202="Yes",'Securities Details'!AA105,"")</f>
        <v/>
      </c>
      <c r="BC202" s="90">
        <f>'Securities Details'!AC105</f>
        <v>0</v>
      </c>
      <c r="BD202" s="90">
        <f>'Securities Details'!AD105</f>
        <v>0</v>
      </c>
      <c r="BE202" s="90">
        <f>'Securities Details'!AE105</f>
        <v>0</v>
      </c>
      <c r="BF202" s="90">
        <f>'Securities Details'!AF105</f>
        <v>0</v>
      </c>
      <c r="BG202" s="90">
        <f>'Securities Details'!AG105</f>
        <v>0</v>
      </c>
      <c r="BH202" s="90">
        <f>'Securities Details'!AH105</f>
        <v>0</v>
      </c>
      <c r="BI202" s="90">
        <f>'Securities Details'!AI105</f>
        <v>0</v>
      </c>
      <c r="BJ202" s="90">
        <f>'Securities Details'!AJ105</f>
        <v>0</v>
      </c>
      <c r="BK202" s="90">
        <f>'Securities Details'!AK105</f>
        <v>0</v>
      </c>
      <c r="BL202" s="90">
        <f>'Securities Details'!AL105</f>
        <v>0</v>
      </c>
      <c r="BM202" s="90">
        <f>'Securities Details'!AM105</f>
        <v>0</v>
      </c>
      <c r="BN202" s="90" t="str">
        <f>IF('Securities Details'!AN105="","",IF('Securities Details'!$E$11="Yes",'Securities Details'!AN105,""))</f>
        <v/>
      </c>
      <c r="BO202" s="90" t="str">
        <f>IF('Securities Details'!AO105="","",IF('Securities Details'!$E$11="Yes",'Securities Details'!AO105,""))</f>
        <v/>
      </c>
      <c r="BP202" s="90" t="str">
        <f>IF('Securities Details'!$E$11="Yes",'Securities Details'!AP105,"")</f>
        <v/>
      </c>
      <c r="BQ202" s="90" t="str">
        <f>IF(BE202=SecDLookups!$S$2,TRIM(LEFT(BF202, SEARCH("-",BF202,1)-1)),"")</f>
        <v/>
      </c>
      <c r="BR202" s="90" t="str">
        <f>IF(BE202=SecDLookups!$S$2,TRIM(RIGHT(BF202, LEN(BF202) - SEARCH("-",BF202,1))),"")</f>
        <v/>
      </c>
      <c r="BS202" s="90" t="str">
        <f>IF(BE202=SecDLookups!$S$3,BF202,"")</f>
        <v/>
      </c>
      <c r="BT202" s="90" t="str">
        <f>IF(BE202=SecDLookups!$S$4,BF202,"")</f>
        <v/>
      </c>
      <c r="BU202" s="90" t="str">
        <f>IF(BG202=SecDLookups!$T$2,TRIM(LEFT(BH202, SEARCH("-",BH202,1)-1)),"")</f>
        <v/>
      </c>
      <c r="BV202" s="90" t="str">
        <f>IF(BG202=SecDLookups!$T$2,TRIM(RIGHT(BH202,LEN(BH202) - SEARCH("-",BH202,1))),"")</f>
        <v/>
      </c>
      <c r="BW202" s="90" t="str">
        <f>IF(BG202=SecDLookups!$T$3,BH202,"")</f>
        <v/>
      </c>
      <c r="BX202" s="90" t="str">
        <f>IF(BG202=SecDLookups!$T$4,BH202,"")</f>
        <v/>
      </c>
      <c r="BY202" s="90" t="str">
        <f>IF(BI202=SecDLookups!$U$2,TRIM(LEFT(BJ202, SEARCH("-",BJ202,1)-1)),"")</f>
        <v/>
      </c>
      <c r="BZ202" s="90" t="str">
        <f>IF(BI202=SecDLookups!$U$2,TRIM(RIGHT(BJ202, LEN(BJ202) - SEARCH("-",BJ202,1))),"")</f>
        <v/>
      </c>
      <c r="CA202" s="90" t="str">
        <f>IF(BI202=SecDLookups!$U$3,BJ202,"")</f>
        <v/>
      </c>
      <c r="CB202" s="90" t="str">
        <f>IF(BI202=SecDLookups!$U$4,BJ202,"")</f>
        <v/>
      </c>
      <c r="CC202" s="90" t="str">
        <f>IF(BK202=SecDLookups!$V$2,TRIM(LEFT(BL202, SEARCH("-",BL202,1)-1)),"")</f>
        <v/>
      </c>
      <c r="CD202" s="90" t="str">
        <f>IF(BK202=SecDLookups!$V$2,TRIM(RIGHT(BL202, LEN(BL202) - SEARCH("-",BL202,1))),"")</f>
        <v/>
      </c>
      <c r="CE202" s="90" t="str">
        <f>IF(BK202=SecDLookups!$V$3,BL202,"")</f>
        <v/>
      </c>
      <c r="CF202" s="90" t="str">
        <f>IF(BK202=SecDLookups!$V$4,BL202,"")</f>
        <v/>
      </c>
    </row>
    <row r="203" spans="28:84" x14ac:dyDescent="0.25">
      <c r="AB203" s="89"/>
      <c r="AC203" s="111">
        <f>'Securities Details'!C106</f>
        <v>0</v>
      </c>
      <c r="AD203" s="111">
        <f>'Securities Details'!D106</f>
        <v>0</v>
      </c>
      <c r="AE203" s="111">
        <f>'Securities Details'!E106</f>
        <v>0</v>
      </c>
      <c r="AF203" s="111">
        <f>'Securities Details'!F106</f>
        <v>0</v>
      </c>
      <c r="AG203" s="111">
        <f>'Securities Details'!G106</f>
        <v>0</v>
      </c>
      <c r="AH203" s="106" t="e">
        <f>VLOOKUP(AG203,SecDLookups!$D$2:$E$11,2,FALSE)</f>
        <v>#N/A</v>
      </c>
      <c r="AI203" s="106">
        <f>'Securities Details'!I106</f>
        <v>0</v>
      </c>
      <c r="AJ203" s="106">
        <f>'Securities Details'!J106</f>
        <v>0</v>
      </c>
      <c r="AK203" s="111">
        <f>'Securities Details'!K106</f>
        <v>0</v>
      </c>
      <c r="AL203" s="111">
        <f>'Securities Details'!L106</f>
        <v>0</v>
      </c>
      <c r="AM203" s="113">
        <f>'Securities Details'!M106</f>
        <v>0</v>
      </c>
      <c r="AN203" s="90">
        <f>'Securities Details'!N106</f>
        <v>0</v>
      </c>
      <c r="AO203" s="90">
        <f>'Securities Details'!O106</f>
        <v>0</v>
      </c>
      <c r="AP203" s="90">
        <f>'Securities Details'!P106</f>
        <v>0</v>
      </c>
      <c r="AQ203" s="90">
        <f>'Securities Details'!Q106</f>
        <v>0</v>
      </c>
      <c r="AR203" s="90">
        <f>'Securities Details'!R106</f>
        <v>0</v>
      </c>
      <c r="AS203" s="97">
        <f>'Securities Details'!S106</f>
        <v>0</v>
      </c>
      <c r="AT203" s="90">
        <f>'Securities Details'!T106</f>
        <v>0</v>
      </c>
      <c r="AU203" s="90">
        <f>'Securities Details'!U106</f>
        <v>0</v>
      </c>
      <c r="AV203" s="90" t="str">
        <f>IF(AU203="Yes",'Securities Details'!V106,"")</f>
        <v/>
      </c>
      <c r="AW203" s="90">
        <f>'Securities Details'!W106</f>
        <v>0</v>
      </c>
      <c r="AX203" s="90">
        <f>'Securities Details'!X106</f>
        <v>0</v>
      </c>
      <c r="AY203" s="97" t="str">
        <f>IF(AU203="Yes",'Securities Details'!Y106,"")</f>
        <v/>
      </c>
      <c r="AZ203" s="90" t="str">
        <f>IF(AU203="Yes",'Securities Details'!Z106,"")</f>
        <v/>
      </c>
      <c r="BA203" s="90">
        <f>'Securities Details'!AB106</f>
        <v>0</v>
      </c>
      <c r="BB203" s="90" t="str">
        <f>IF(AU203="Yes",'Securities Details'!AA106,"")</f>
        <v/>
      </c>
      <c r="BC203" s="90">
        <f>'Securities Details'!AC106</f>
        <v>0</v>
      </c>
      <c r="BD203" s="90">
        <f>'Securities Details'!AD106</f>
        <v>0</v>
      </c>
      <c r="BE203" s="90">
        <f>'Securities Details'!AE106</f>
        <v>0</v>
      </c>
      <c r="BF203" s="90">
        <f>'Securities Details'!AF106</f>
        <v>0</v>
      </c>
      <c r="BG203" s="90">
        <f>'Securities Details'!AG106</f>
        <v>0</v>
      </c>
      <c r="BH203" s="90">
        <f>'Securities Details'!AH106</f>
        <v>0</v>
      </c>
      <c r="BI203" s="90">
        <f>'Securities Details'!AI106</f>
        <v>0</v>
      </c>
      <c r="BJ203" s="90">
        <f>'Securities Details'!AJ106</f>
        <v>0</v>
      </c>
      <c r="BK203" s="90">
        <f>'Securities Details'!AK106</f>
        <v>0</v>
      </c>
      <c r="BL203" s="90">
        <f>'Securities Details'!AL106</f>
        <v>0</v>
      </c>
      <c r="BM203" s="90">
        <f>'Securities Details'!AM106</f>
        <v>0</v>
      </c>
      <c r="BN203" s="90" t="str">
        <f>IF('Securities Details'!AN106="","",IF('Securities Details'!$E$11="Yes",'Securities Details'!AN106,""))</f>
        <v/>
      </c>
      <c r="BO203" s="90" t="str">
        <f>IF('Securities Details'!AO106="","",IF('Securities Details'!$E$11="Yes",'Securities Details'!AO106,""))</f>
        <v/>
      </c>
      <c r="BP203" s="90" t="str">
        <f>IF('Securities Details'!$E$11="Yes",'Securities Details'!AP106,"")</f>
        <v/>
      </c>
      <c r="BQ203" s="90" t="str">
        <f>IF(BE203=SecDLookups!$S$2,TRIM(LEFT(BF203, SEARCH("-",BF203,1)-1)),"")</f>
        <v/>
      </c>
      <c r="BR203" s="90" t="str">
        <f>IF(BE203=SecDLookups!$S$2,TRIM(RIGHT(BF203, LEN(BF203) - SEARCH("-",BF203,1))),"")</f>
        <v/>
      </c>
      <c r="BS203" s="90" t="str">
        <f>IF(BE203=SecDLookups!$S$3,BF203,"")</f>
        <v/>
      </c>
      <c r="BT203" s="90" t="str">
        <f>IF(BE203=SecDLookups!$S$4,BF203,"")</f>
        <v/>
      </c>
      <c r="BU203" s="90" t="str">
        <f>IF(BG203=SecDLookups!$T$2,TRIM(LEFT(BH203, SEARCH("-",BH203,1)-1)),"")</f>
        <v/>
      </c>
      <c r="BV203" s="90" t="str">
        <f>IF(BG203=SecDLookups!$T$2,TRIM(RIGHT(BH203,LEN(BH203) - SEARCH("-",BH203,1))),"")</f>
        <v/>
      </c>
      <c r="BW203" s="90" t="str">
        <f>IF(BG203=SecDLookups!$T$3,BH203,"")</f>
        <v/>
      </c>
      <c r="BX203" s="90" t="str">
        <f>IF(BG203=SecDLookups!$T$4,BH203,"")</f>
        <v/>
      </c>
      <c r="BY203" s="90" t="str">
        <f>IF(BI203=SecDLookups!$U$2,TRIM(LEFT(BJ203, SEARCH("-",BJ203,1)-1)),"")</f>
        <v/>
      </c>
      <c r="BZ203" s="90" t="str">
        <f>IF(BI203=SecDLookups!$U$2,TRIM(RIGHT(BJ203, LEN(BJ203) - SEARCH("-",BJ203,1))),"")</f>
        <v/>
      </c>
      <c r="CA203" s="90" t="str">
        <f>IF(BI203=SecDLookups!$U$3,BJ203,"")</f>
        <v/>
      </c>
      <c r="CB203" s="90" t="str">
        <f>IF(BI203=SecDLookups!$U$4,BJ203,"")</f>
        <v/>
      </c>
      <c r="CC203" s="90" t="str">
        <f>IF(BK203=SecDLookups!$V$2,TRIM(LEFT(BL203, SEARCH("-",BL203,1)-1)),"")</f>
        <v/>
      </c>
      <c r="CD203" s="90" t="str">
        <f>IF(BK203=SecDLookups!$V$2,TRIM(RIGHT(BL203, LEN(BL203) - SEARCH("-",BL203,1))),"")</f>
        <v/>
      </c>
      <c r="CE203" s="90" t="str">
        <f>IF(BK203=SecDLookups!$V$3,BL203,"")</f>
        <v/>
      </c>
      <c r="CF203" s="90" t="str">
        <f>IF(BK203=SecDLookups!$V$4,BL203,"")</f>
        <v/>
      </c>
    </row>
    <row r="204" spans="28:84" x14ac:dyDescent="0.25">
      <c r="AB204" s="89"/>
      <c r="AC204" s="111">
        <f>'Securities Details'!C107</f>
        <v>0</v>
      </c>
      <c r="AD204" s="111">
        <f>'Securities Details'!D107</f>
        <v>0</v>
      </c>
      <c r="AE204" s="111">
        <f>'Securities Details'!E107</f>
        <v>0</v>
      </c>
      <c r="AF204" s="111">
        <f>'Securities Details'!F107</f>
        <v>0</v>
      </c>
      <c r="AG204" s="111">
        <f>'Securities Details'!G107</f>
        <v>0</v>
      </c>
      <c r="AH204" s="106" t="e">
        <f>VLOOKUP(AG204,SecDLookups!$D$2:$E$11,2,FALSE)</f>
        <v>#N/A</v>
      </c>
      <c r="AI204" s="106">
        <f>'Securities Details'!I107</f>
        <v>0</v>
      </c>
      <c r="AJ204" s="106">
        <f>'Securities Details'!J107</f>
        <v>0</v>
      </c>
      <c r="AK204" s="111">
        <f>'Securities Details'!K107</f>
        <v>0</v>
      </c>
      <c r="AL204" s="111">
        <f>'Securities Details'!L107</f>
        <v>0</v>
      </c>
      <c r="AM204" s="113">
        <f>'Securities Details'!M107</f>
        <v>0</v>
      </c>
      <c r="AN204" s="90">
        <f>'Securities Details'!N107</f>
        <v>0</v>
      </c>
      <c r="AO204" s="90">
        <f>'Securities Details'!O107</f>
        <v>0</v>
      </c>
      <c r="AP204" s="90">
        <f>'Securities Details'!P107</f>
        <v>0</v>
      </c>
      <c r="AQ204" s="90">
        <f>'Securities Details'!Q107</f>
        <v>0</v>
      </c>
      <c r="AR204" s="90">
        <f>'Securities Details'!R107</f>
        <v>0</v>
      </c>
      <c r="AS204" s="97">
        <f>'Securities Details'!S107</f>
        <v>0</v>
      </c>
      <c r="AT204" s="90">
        <f>'Securities Details'!T107</f>
        <v>0</v>
      </c>
      <c r="AU204" s="90">
        <f>'Securities Details'!U107</f>
        <v>0</v>
      </c>
      <c r="AV204" s="90" t="str">
        <f>IF(AU204="Yes",'Securities Details'!V107,"")</f>
        <v/>
      </c>
      <c r="AW204" s="90">
        <f>'Securities Details'!W107</f>
        <v>0</v>
      </c>
      <c r="AX204" s="90">
        <f>'Securities Details'!X107</f>
        <v>0</v>
      </c>
      <c r="AY204" s="97" t="str">
        <f>IF(AU204="Yes",'Securities Details'!Y107,"")</f>
        <v/>
      </c>
      <c r="AZ204" s="90" t="str">
        <f>IF(AU204="Yes",'Securities Details'!Z107,"")</f>
        <v/>
      </c>
      <c r="BA204" s="90">
        <f>'Securities Details'!AB107</f>
        <v>0</v>
      </c>
      <c r="BB204" s="90" t="str">
        <f>IF(AU204="Yes",'Securities Details'!AA107,"")</f>
        <v/>
      </c>
      <c r="BC204" s="90">
        <f>'Securities Details'!AC107</f>
        <v>0</v>
      </c>
      <c r="BD204" s="90">
        <f>'Securities Details'!AD107</f>
        <v>0</v>
      </c>
      <c r="BE204" s="90">
        <f>'Securities Details'!AE107</f>
        <v>0</v>
      </c>
      <c r="BF204" s="90">
        <f>'Securities Details'!AF107</f>
        <v>0</v>
      </c>
      <c r="BG204" s="90">
        <f>'Securities Details'!AG107</f>
        <v>0</v>
      </c>
      <c r="BH204" s="90">
        <f>'Securities Details'!AH107</f>
        <v>0</v>
      </c>
      <c r="BI204" s="90">
        <f>'Securities Details'!AI107</f>
        <v>0</v>
      </c>
      <c r="BJ204" s="90">
        <f>'Securities Details'!AJ107</f>
        <v>0</v>
      </c>
      <c r="BK204" s="90">
        <f>'Securities Details'!AK107</f>
        <v>0</v>
      </c>
      <c r="BL204" s="90">
        <f>'Securities Details'!AL107</f>
        <v>0</v>
      </c>
      <c r="BM204" s="90">
        <f>'Securities Details'!AM107</f>
        <v>0</v>
      </c>
      <c r="BN204" s="90" t="str">
        <f>IF('Securities Details'!AN107="","",IF('Securities Details'!$E$11="Yes",'Securities Details'!AN107,""))</f>
        <v/>
      </c>
      <c r="BO204" s="90" t="str">
        <f>IF('Securities Details'!AO107="","",IF('Securities Details'!$E$11="Yes",'Securities Details'!AO107,""))</f>
        <v/>
      </c>
      <c r="BP204" s="90" t="str">
        <f>IF('Securities Details'!$E$11="Yes",'Securities Details'!AP107,"")</f>
        <v/>
      </c>
      <c r="BQ204" s="90" t="str">
        <f>IF(BE204=SecDLookups!$S$2,TRIM(LEFT(BF204, SEARCH("-",BF204,1)-1)),"")</f>
        <v/>
      </c>
      <c r="BR204" s="90" t="str">
        <f>IF(BE204=SecDLookups!$S$2,TRIM(RIGHT(BF204, LEN(BF204) - SEARCH("-",BF204,1))),"")</f>
        <v/>
      </c>
      <c r="BS204" s="90" t="str">
        <f>IF(BE204=SecDLookups!$S$3,BF204,"")</f>
        <v/>
      </c>
      <c r="BT204" s="90" t="str">
        <f>IF(BE204=SecDLookups!$S$4,BF204,"")</f>
        <v/>
      </c>
      <c r="BU204" s="90" t="str">
        <f>IF(BG204=SecDLookups!$T$2,TRIM(LEFT(BH204, SEARCH("-",BH204,1)-1)),"")</f>
        <v/>
      </c>
      <c r="BV204" s="90" t="str">
        <f>IF(BG204=SecDLookups!$T$2,TRIM(RIGHT(BH204,LEN(BH204) - SEARCH("-",BH204,1))),"")</f>
        <v/>
      </c>
      <c r="BW204" s="90" t="str">
        <f>IF(BG204=SecDLookups!$T$3,BH204,"")</f>
        <v/>
      </c>
      <c r="BX204" s="90" t="str">
        <f>IF(BG204=SecDLookups!$T$4,BH204,"")</f>
        <v/>
      </c>
      <c r="BY204" s="90" t="str">
        <f>IF(BI204=SecDLookups!$U$2,TRIM(LEFT(BJ204, SEARCH("-",BJ204,1)-1)),"")</f>
        <v/>
      </c>
      <c r="BZ204" s="90" t="str">
        <f>IF(BI204=SecDLookups!$U$2,TRIM(RIGHT(BJ204, LEN(BJ204) - SEARCH("-",BJ204,1))),"")</f>
        <v/>
      </c>
      <c r="CA204" s="90" t="str">
        <f>IF(BI204=SecDLookups!$U$3,BJ204,"")</f>
        <v/>
      </c>
      <c r="CB204" s="90" t="str">
        <f>IF(BI204=SecDLookups!$U$4,BJ204,"")</f>
        <v/>
      </c>
      <c r="CC204" s="90" t="str">
        <f>IF(BK204=SecDLookups!$V$2,TRIM(LEFT(BL204, SEARCH("-",BL204,1)-1)),"")</f>
        <v/>
      </c>
      <c r="CD204" s="90" t="str">
        <f>IF(BK204=SecDLookups!$V$2,TRIM(RIGHT(BL204, LEN(BL204) - SEARCH("-",BL204,1))),"")</f>
        <v/>
      </c>
      <c r="CE204" s="90" t="str">
        <f>IF(BK204=SecDLookups!$V$3,BL204,"")</f>
        <v/>
      </c>
      <c r="CF204" s="90" t="str">
        <f>IF(BK204=SecDLookups!$V$4,BL204,"")</f>
        <v/>
      </c>
    </row>
    <row r="205" spans="28:84" x14ac:dyDescent="0.25">
      <c r="AB205" s="89"/>
      <c r="AC205" s="111">
        <f>'Securities Details'!C108</f>
        <v>0</v>
      </c>
      <c r="AD205" s="111">
        <f>'Securities Details'!D108</f>
        <v>0</v>
      </c>
      <c r="AE205" s="111">
        <f>'Securities Details'!E108</f>
        <v>0</v>
      </c>
      <c r="AF205" s="111">
        <f>'Securities Details'!F108</f>
        <v>0</v>
      </c>
      <c r="AG205" s="111">
        <f>'Securities Details'!G108</f>
        <v>0</v>
      </c>
      <c r="AH205" s="106" t="e">
        <f>VLOOKUP(AG205,SecDLookups!$D$2:$E$11,2,FALSE)</f>
        <v>#N/A</v>
      </c>
      <c r="AI205" s="106">
        <f>'Securities Details'!I108</f>
        <v>0</v>
      </c>
      <c r="AJ205" s="106">
        <f>'Securities Details'!J108</f>
        <v>0</v>
      </c>
      <c r="AK205" s="111">
        <f>'Securities Details'!K108</f>
        <v>0</v>
      </c>
      <c r="AL205" s="111">
        <f>'Securities Details'!L108</f>
        <v>0</v>
      </c>
      <c r="AM205" s="113">
        <f>'Securities Details'!M108</f>
        <v>0</v>
      </c>
      <c r="AN205" s="90">
        <f>'Securities Details'!N108</f>
        <v>0</v>
      </c>
      <c r="AO205" s="90">
        <f>'Securities Details'!O108</f>
        <v>0</v>
      </c>
      <c r="AP205" s="90">
        <f>'Securities Details'!P108</f>
        <v>0</v>
      </c>
      <c r="AQ205" s="90">
        <f>'Securities Details'!Q108</f>
        <v>0</v>
      </c>
      <c r="AR205" s="90">
        <f>'Securities Details'!R108</f>
        <v>0</v>
      </c>
      <c r="AS205" s="97">
        <f>'Securities Details'!S108</f>
        <v>0</v>
      </c>
      <c r="AT205" s="90">
        <f>'Securities Details'!T108</f>
        <v>0</v>
      </c>
      <c r="AU205" s="90">
        <f>'Securities Details'!U108</f>
        <v>0</v>
      </c>
      <c r="AV205" s="90" t="str">
        <f>IF(AU205="Yes",'Securities Details'!V108,"")</f>
        <v/>
      </c>
      <c r="AW205" s="90">
        <f>'Securities Details'!W108</f>
        <v>0</v>
      </c>
      <c r="AX205" s="90">
        <f>'Securities Details'!X108</f>
        <v>0</v>
      </c>
      <c r="AY205" s="97" t="str">
        <f>IF(AU205="Yes",'Securities Details'!Y108,"")</f>
        <v/>
      </c>
      <c r="AZ205" s="90" t="str">
        <f>IF(AU205="Yes",'Securities Details'!Z108,"")</f>
        <v/>
      </c>
      <c r="BA205" s="90">
        <f>'Securities Details'!AB108</f>
        <v>0</v>
      </c>
      <c r="BB205" s="90" t="str">
        <f>IF(AU205="Yes",'Securities Details'!AA108,"")</f>
        <v/>
      </c>
      <c r="BC205" s="90">
        <f>'Securities Details'!AC108</f>
        <v>0</v>
      </c>
      <c r="BD205" s="90">
        <f>'Securities Details'!AD108</f>
        <v>0</v>
      </c>
      <c r="BE205" s="90">
        <f>'Securities Details'!AE108</f>
        <v>0</v>
      </c>
      <c r="BF205" s="90">
        <f>'Securities Details'!AF108</f>
        <v>0</v>
      </c>
      <c r="BG205" s="90">
        <f>'Securities Details'!AG108</f>
        <v>0</v>
      </c>
      <c r="BH205" s="90">
        <f>'Securities Details'!AH108</f>
        <v>0</v>
      </c>
      <c r="BI205" s="90">
        <f>'Securities Details'!AI108</f>
        <v>0</v>
      </c>
      <c r="BJ205" s="90">
        <f>'Securities Details'!AJ108</f>
        <v>0</v>
      </c>
      <c r="BK205" s="90">
        <f>'Securities Details'!AK108</f>
        <v>0</v>
      </c>
      <c r="BL205" s="90">
        <f>'Securities Details'!AL108</f>
        <v>0</v>
      </c>
      <c r="BM205" s="90">
        <f>'Securities Details'!AM108</f>
        <v>0</v>
      </c>
      <c r="BN205" s="90" t="str">
        <f>IF('Securities Details'!AN108="","",IF('Securities Details'!$E$11="Yes",'Securities Details'!AN108,""))</f>
        <v/>
      </c>
      <c r="BO205" s="90" t="str">
        <f>IF('Securities Details'!AO108="","",IF('Securities Details'!$E$11="Yes",'Securities Details'!AO108,""))</f>
        <v/>
      </c>
      <c r="BP205" s="90" t="str">
        <f>IF('Securities Details'!$E$11="Yes",'Securities Details'!AP108,"")</f>
        <v/>
      </c>
      <c r="BQ205" s="90" t="str">
        <f>IF(BE205=SecDLookups!$S$2,TRIM(LEFT(BF205, SEARCH("-",BF205,1)-1)),"")</f>
        <v/>
      </c>
      <c r="BR205" s="90" t="str">
        <f>IF(BE205=SecDLookups!$S$2,TRIM(RIGHT(BF205, LEN(BF205) - SEARCH("-",BF205,1))),"")</f>
        <v/>
      </c>
      <c r="BS205" s="90" t="str">
        <f>IF(BE205=SecDLookups!$S$3,BF205,"")</f>
        <v/>
      </c>
      <c r="BT205" s="90" t="str">
        <f>IF(BE205=SecDLookups!$S$4,BF205,"")</f>
        <v/>
      </c>
      <c r="BU205" s="90" t="str">
        <f>IF(BG205=SecDLookups!$T$2,TRIM(LEFT(BH205, SEARCH("-",BH205,1)-1)),"")</f>
        <v/>
      </c>
      <c r="BV205" s="90" t="str">
        <f>IF(BG205=SecDLookups!$T$2,TRIM(RIGHT(BH205,LEN(BH205) - SEARCH("-",BH205,1))),"")</f>
        <v/>
      </c>
      <c r="BW205" s="90" t="str">
        <f>IF(BG205=SecDLookups!$T$3,BH205,"")</f>
        <v/>
      </c>
      <c r="BX205" s="90" t="str">
        <f>IF(BG205=SecDLookups!$T$4,BH205,"")</f>
        <v/>
      </c>
      <c r="BY205" s="90" t="str">
        <f>IF(BI205=SecDLookups!$U$2,TRIM(LEFT(BJ205, SEARCH("-",BJ205,1)-1)),"")</f>
        <v/>
      </c>
      <c r="BZ205" s="90" t="str">
        <f>IF(BI205=SecDLookups!$U$2,TRIM(RIGHT(BJ205, LEN(BJ205) - SEARCH("-",BJ205,1))),"")</f>
        <v/>
      </c>
      <c r="CA205" s="90" t="str">
        <f>IF(BI205=SecDLookups!$U$3,BJ205,"")</f>
        <v/>
      </c>
      <c r="CB205" s="90" t="str">
        <f>IF(BI205=SecDLookups!$U$4,BJ205,"")</f>
        <v/>
      </c>
      <c r="CC205" s="90" t="str">
        <f>IF(BK205=SecDLookups!$V$2,TRIM(LEFT(BL205, SEARCH("-",BL205,1)-1)),"")</f>
        <v/>
      </c>
      <c r="CD205" s="90" t="str">
        <f>IF(BK205=SecDLookups!$V$2,TRIM(RIGHT(BL205, LEN(BL205) - SEARCH("-",BL205,1))),"")</f>
        <v/>
      </c>
      <c r="CE205" s="90" t="str">
        <f>IF(BK205=SecDLookups!$V$3,BL205,"")</f>
        <v/>
      </c>
      <c r="CF205" s="90" t="str">
        <f>IF(BK205=SecDLookups!$V$4,BL205,"")</f>
        <v/>
      </c>
    </row>
    <row r="206" spans="28:84" x14ac:dyDescent="0.25">
      <c r="AB206" s="89"/>
      <c r="AC206" s="111">
        <f>'Securities Details'!C109</f>
        <v>0</v>
      </c>
      <c r="AD206" s="111">
        <f>'Securities Details'!D109</f>
        <v>0</v>
      </c>
      <c r="AE206" s="111">
        <f>'Securities Details'!E109</f>
        <v>0</v>
      </c>
      <c r="AF206" s="111">
        <f>'Securities Details'!F109</f>
        <v>0</v>
      </c>
      <c r="AG206" s="111">
        <f>'Securities Details'!G109</f>
        <v>0</v>
      </c>
      <c r="AH206" s="106" t="e">
        <f>VLOOKUP(AG206,SecDLookups!$D$2:$E$11,2,FALSE)</f>
        <v>#N/A</v>
      </c>
      <c r="AI206" s="106">
        <f>'Securities Details'!I109</f>
        <v>0</v>
      </c>
      <c r="AJ206" s="106">
        <f>'Securities Details'!J109</f>
        <v>0</v>
      </c>
      <c r="AK206" s="111">
        <f>'Securities Details'!K109</f>
        <v>0</v>
      </c>
      <c r="AL206" s="111">
        <f>'Securities Details'!L109</f>
        <v>0</v>
      </c>
      <c r="AM206" s="113">
        <f>'Securities Details'!M109</f>
        <v>0</v>
      </c>
      <c r="AN206" s="90">
        <f>'Securities Details'!N109</f>
        <v>0</v>
      </c>
      <c r="AO206" s="90">
        <f>'Securities Details'!O109</f>
        <v>0</v>
      </c>
      <c r="AP206" s="90">
        <f>'Securities Details'!P109</f>
        <v>0</v>
      </c>
      <c r="AQ206" s="90">
        <f>'Securities Details'!Q109</f>
        <v>0</v>
      </c>
      <c r="AR206" s="90">
        <f>'Securities Details'!R109</f>
        <v>0</v>
      </c>
      <c r="AS206" s="97">
        <f>'Securities Details'!S109</f>
        <v>0</v>
      </c>
      <c r="AT206" s="90">
        <f>'Securities Details'!T109</f>
        <v>0</v>
      </c>
      <c r="AU206" s="90">
        <f>'Securities Details'!U109</f>
        <v>0</v>
      </c>
      <c r="AV206" s="90" t="str">
        <f>IF(AU206="Yes",'Securities Details'!V109,"")</f>
        <v/>
      </c>
      <c r="AW206" s="90">
        <f>'Securities Details'!W109</f>
        <v>0</v>
      </c>
      <c r="AX206" s="90">
        <f>'Securities Details'!X109</f>
        <v>0</v>
      </c>
      <c r="AY206" s="97" t="str">
        <f>IF(AU206="Yes",'Securities Details'!Y109,"")</f>
        <v/>
      </c>
      <c r="AZ206" s="90" t="str">
        <f>IF(AU206="Yes",'Securities Details'!Z109,"")</f>
        <v/>
      </c>
      <c r="BA206" s="90">
        <f>'Securities Details'!AB109</f>
        <v>0</v>
      </c>
      <c r="BB206" s="90" t="str">
        <f>IF(AU206="Yes",'Securities Details'!AA109,"")</f>
        <v/>
      </c>
      <c r="BC206" s="90">
        <f>'Securities Details'!AC109</f>
        <v>0</v>
      </c>
      <c r="BD206" s="90">
        <f>'Securities Details'!AD109</f>
        <v>0</v>
      </c>
      <c r="BE206" s="90">
        <f>'Securities Details'!AE109</f>
        <v>0</v>
      </c>
      <c r="BF206" s="90">
        <f>'Securities Details'!AF109</f>
        <v>0</v>
      </c>
      <c r="BG206" s="90">
        <f>'Securities Details'!AG109</f>
        <v>0</v>
      </c>
      <c r="BH206" s="90">
        <f>'Securities Details'!AH109</f>
        <v>0</v>
      </c>
      <c r="BI206" s="90">
        <f>'Securities Details'!AI109</f>
        <v>0</v>
      </c>
      <c r="BJ206" s="90">
        <f>'Securities Details'!AJ109</f>
        <v>0</v>
      </c>
      <c r="BK206" s="90">
        <f>'Securities Details'!AK109</f>
        <v>0</v>
      </c>
      <c r="BL206" s="90">
        <f>'Securities Details'!AL109</f>
        <v>0</v>
      </c>
      <c r="BM206" s="90">
        <f>'Securities Details'!AM109</f>
        <v>0</v>
      </c>
      <c r="BN206" s="90" t="str">
        <f>IF('Securities Details'!AN109="","",IF('Securities Details'!$E$11="Yes",'Securities Details'!AN109,""))</f>
        <v/>
      </c>
      <c r="BO206" s="90" t="str">
        <f>IF('Securities Details'!AO109="","",IF('Securities Details'!$E$11="Yes",'Securities Details'!AO109,""))</f>
        <v/>
      </c>
      <c r="BP206" s="90" t="str">
        <f>IF('Securities Details'!$E$11="Yes",'Securities Details'!AP109,"")</f>
        <v/>
      </c>
      <c r="BQ206" s="90" t="str">
        <f>IF(BE206=SecDLookups!$S$2,TRIM(LEFT(BF206, SEARCH("-",BF206,1)-1)),"")</f>
        <v/>
      </c>
      <c r="BR206" s="90" t="str">
        <f>IF(BE206=SecDLookups!$S$2,TRIM(RIGHT(BF206, LEN(BF206) - SEARCH("-",BF206,1))),"")</f>
        <v/>
      </c>
      <c r="BS206" s="90" t="str">
        <f>IF(BE206=SecDLookups!$S$3,BF206,"")</f>
        <v/>
      </c>
      <c r="BT206" s="90" t="str">
        <f>IF(BE206=SecDLookups!$S$4,BF206,"")</f>
        <v/>
      </c>
      <c r="BU206" s="90" t="str">
        <f>IF(BG206=SecDLookups!$T$2,TRIM(LEFT(BH206, SEARCH("-",BH206,1)-1)),"")</f>
        <v/>
      </c>
      <c r="BV206" s="90" t="str">
        <f>IF(BG206=SecDLookups!$T$2,TRIM(RIGHT(BH206,LEN(BH206) - SEARCH("-",BH206,1))),"")</f>
        <v/>
      </c>
      <c r="BW206" s="90" t="str">
        <f>IF(BG206=SecDLookups!$T$3,BH206,"")</f>
        <v/>
      </c>
      <c r="BX206" s="90" t="str">
        <f>IF(BG206=SecDLookups!$T$4,BH206,"")</f>
        <v/>
      </c>
      <c r="BY206" s="90" t="str">
        <f>IF(BI206=SecDLookups!$U$2,TRIM(LEFT(BJ206, SEARCH("-",BJ206,1)-1)),"")</f>
        <v/>
      </c>
      <c r="BZ206" s="90" t="str">
        <f>IF(BI206=SecDLookups!$U$2,TRIM(RIGHT(BJ206, LEN(BJ206) - SEARCH("-",BJ206,1))),"")</f>
        <v/>
      </c>
      <c r="CA206" s="90" t="str">
        <f>IF(BI206=SecDLookups!$U$3,BJ206,"")</f>
        <v/>
      </c>
      <c r="CB206" s="90" t="str">
        <f>IF(BI206=SecDLookups!$U$4,BJ206,"")</f>
        <v/>
      </c>
      <c r="CC206" s="90" t="str">
        <f>IF(BK206=SecDLookups!$V$2,TRIM(LEFT(BL206, SEARCH("-",BL206,1)-1)),"")</f>
        <v/>
      </c>
      <c r="CD206" s="90" t="str">
        <f>IF(BK206=SecDLookups!$V$2,TRIM(RIGHT(BL206, LEN(BL206) - SEARCH("-",BL206,1))),"")</f>
        <v/>
      </c>
      <c r="CE206" s="90" t="str">
        <f>IF(BK206=SecDLookups!$V$3,BL206,"")</f>
        <v/>
      </c>
      <c r="CF206" s="90" t="str">
        <f>IF(BK206=SecDLookups!$V$4,BL206,"")</f>
        <v/>
      </c>
    </row>
    <row r="207" spans="28:84" x14ac:dyDescent="0.25">
      <c r="AB207" s="89"/>
      <c r="AC207" s="111">
        <f>'Securities Details'!C110</f>
        <v>0</v>
      </c>
      <c r="AD207" s="111">
        <f>'Securities Details'!D110</f>
        <v>0</v>
      </c>
      <c r="AE207" s="111">
        <f>'Securities Details'!E110</f>
        <v>0</v>
      </c>
      <c r="AF207" s="111">
        <f>'Securities Details'!F110</f>
        <v>0</v>
      </c>
      <c r="AG207" s="111">
        <f>'Securities Details'!G110</f>
        <v>0</v>
      </c>
      <c r="AH207" s="106" t="e">
        <f>VLOOKUP(AG207,SecDLookups!$D$2:$E$11,2,FALSE)</f>
        <v>#N/A</v>
      </c>
      <c r="AI207" s="106">
        <f>'Securities Details'!I110</f>
        <v>0</v>
      </c>
      <c r="AJ207" s="106">
        <f>'Securities Details'!J110</f>
        <v>0</v>
      </c>
      <c r="AK207" s="111">
        <f>'Securities Details'!K110</f>
        <v>0</v>
      </c>
      <c r="AL207" s="111">
        <f>'Securities Details'!L110</f>
        <v>0</v>
      </c>
      <c r="AM207" s="113">
        <f>'Securities Details'!M110</f>
        <v>0</v>
      </c>
      <c r="AN207" s="90">
        <f>'Securities Details'!N110</f>
        <v>0</v>
      </c>
      <c r="AO207" s="90">
        <f>'Securities Details'!O110</f>
        <v>0</v>
      </c>
      <c r="AP207" s="90">
        <f>'Securities Details'!P110</f>
        <v>0</v>
      </c>
      <c r="AQ207" s="90">
        <f>'Securities Details'!Q110</f>
        <v>0</v>
      </c>
      <c r="AR207" s="90">
        <f>'Securities Details'!R110</f>
        <v>0</v>
      </c>
      <c r="AS207" s="97">
        <f>'Securities Details'!S110</f>
        <v>0</v>
      </c>
      <c r="AT207" s="90">
        <f>'Securities Details'!T110</f>
        <v>0</v>
      </c>
      <c r="AU207" s="90">
        <f>'Securities Details'!U110</f>
        <v>0</v>
      </c>
      <c r="AV207" s="90" t="str">
        <f>IF(AU207="Yes",'Securities Details'!V110,"")</f>
        <v/>
      </c>
      <c r="AW207" s="90">
        <f>'Securities Details'!W110</f>
        <v>0</v>
      </c>
      <c r="AX207" s="90">
        <f>'Securities Details'!X110</f>
        <v>0</v>
      </c>
      <c r="AY207" s="97" t="str">
        <f>IF(AU207="Yes",'Securities Details'!Y110,"")</f>
        <v/>
      </c>
      <c r="AZ207" s="90" t="str">
        <f>IF(AU207="Yes",'Securities Details'!Z110,"")</f>
        <v/>
      </c>
      <c r="BA207" s="90">
        <f>'Securities Details'!AB110</f>
        <v>0</v>
      </c>
      <c r="BB207" s="90" t="str">
        <f>IF(AU207="Yes",'Securities Details'!AA110,"")</f>
        <v/>
      </c>
      <c r="BC207" s="90">
        <f>'Securities Details'!AC110</f>
        <v>0</v>
      </c>
      <c r="BD207" s="90">
        <f>'Securities Details'!AD110</f>
        <v>0</v>
      </c>
      <c r="BE207" s="90">
        <f>'Securities Details'!AE110</f>
        <v>0</v>
      </c>
      <c r="BF207" s="90">
        <f>'Securities Details'!AF110</f>
        <v>0</v>
      </c>
      <c r="BG207" s="90">
        <f>'Securities Details'!AG110</f>
        <v>0</v>
      </c>
      <c r="BH207" s="90">
        <f>'Securities Details'!AH110</f>
        <v>0</v>
      </c>
      <c r="BI207" s="90">
        <f>'Securities Details'!AI110</f>
        <v>0</v>
      </c>
      <c r="BJ207" s="90">
        <f>'Securities Details'!AJ110</f>
        <v>0</v>
      </c>
      <c r="BK207" s="90">
        <f>'Securities Details'!AK110</f>
        <v>0</v>
      </c>
      <c r="BL207" s="90">
        <f>'Securities Details'!AL110</f>
        <v>0</v>
      </c>
      <c r="BM207" s="90">
        <f>'Securities Details'!AM110</f>
        <v>0</v>
      </c>
      <c r="BN207" s="90" t="str">
        <f>IF('Securities Details'!AN110="","",IF('Securities Details'!$E$11="Yes",'Securities Details'!AN110,""))</f>
        <v/>
      </c>
      <c r="BO207" s="90" t="str">
        <f>IF('Securities Details'!AO110="","",IF('Securities Details'!$E$11="Yes",'Securities Details'!AO110,""))</f>
        <v/>
      </c>
      <c r="BP207" s="90" t="str">
        <f>IF('Securities Details'!$E$11="Yes",'Securities Details'!AP110,"")</f>
        <v/>
      </c>
      <c r="BQ207" s="90" t="str">
        <f>IF(BE207=SecDLookups!$S$2,TRIM(LEFT(BF207, SEARCH("-",BF207,1)-1)),"")</f>
        <v/>
      </c>
      <c r="BR207" s="90" t="str">
        <f>IF(BE207=SecDLookups!$S$2,TRIM(RIGHT(BF207, LEN(BF207) - SEARCH("-",BF207,1))),"")</f>
        <v/>
      </c>
      <c r="BS207" s="90" t="str">
        <f>IF(BE207=SecDLookups!$S$3,BF207,"")</f>
        <v/>
      </c>
      <c r="BT207" s="90" t="str">
        <f>IF(BE207=SecDLookups!$S$4,BF207,"")</f>
        <v/>
      </c>
      <c r="BU207" s="90" t="str">
        <f>IF(BG207=SecDLookups!$T$2,TRIM(LEFT(BH207, SEARCH("-",BH207,1)-1)),"")</f>
        <v/>
      </c>
      <c r="BV207" s="90" t="str">
        <f>IF(BG207=SecDLookups!$T$2,TRIM(RIGHT(BH207,LEN(BH207) - SEARCH("-",BH207,1))),"")</f>
        <v/>
      </c>
      <c r="BW207" s="90" t="str">
        <f>IF(BG207=SecDLookups!$T$3,BH207,"")</f>
        <v/>
      </c>
      <c r="BX207" s="90" t="str">
        <f>IF(BG207=SecDLookups!$T$4,BH207,"")</f>
        <v/>
      </c>
      <c r="BY207" s="90" t="str">
        <f>IF(BI207=SecDLookups!$U$2,TRIM(LEFT(BJ207, SEARCH("-",BJ207,1)-1)),"")</f>
        <v/>
      </c>
      <c r="BZ207" s="90" t="str">
        <f>IF(BI207=SecDLookups!$U$2,TRIM(RIGHT(BJ207, LEN(BJ207) - SEARCH("-",BJ207,1))),"")</f>
        <v/>
      </c>
      <c r="CA207" s="90" t="str">
        <f>IF(BI207=SecDLookups!$U$3,BJ207,"")</f>
        <v/>
      </c>
      <c r="CB207" s="90" t="str">
        <f>IF(BI207=SecDLookups!$U$4,BJ207,"")</f>
        <v/>
      </c>
      <c r="CC207" s="90" t="str">
        <f>IF(BK207=SecDLookups!$V$2,TRIM(LEFT(BL207, SEARCH("-",BL207,1)-1)),"")</f>
        <v/>
      </c>
      <c r="CD207" s="90" t="str">
        <f>IF(BK207=SecDLookups!$V$2,TRIM(RIGHT(BL207, LEN(BL207) - SEARCH("-",BL207,1))),"")</f>
        <v/>
      </c>
      <c r="CE207" s="90" t="str">
        <f>IF(BK207=SecDLookups!$V$3,BL207,"")</f>
        <v/>
      </c>
      <c r="CF207" s="90" t="str">
        <f>IF(BK207=SecDLookups!$V$4,BL207,"")</f>
        <v/>
      </c>
    </row>
    <row r="208" spans="28:84" x14ac:dyDescent="0.25">
      <c r="AB208" s="89"/>
      <c r="AC208" s="111">
        <f>'Securities Details'!C111</f>
        <v>0</v>
      </c>
      <c r="AD208" s="111">
        <f>'Securities Details'!D111</f>
        <v>0</v>
      </c>
      <c r="AE208" s="111">
        <f>'Securities Details'!E111</f>
        <v>0</v>
      </c>
      <c r="AF208" s="111">
        <f>'Securities Details'!F111</f>
        <v>0</v>
      </c>
      <c r="AG208" s="111">
        <f>'Securities Details'!G111</f>
        <v>0</v>
      </c>
      <c r="AH208" s="106" t="e">
        <f>VLOOKUP(AG208,SecDLookups!$D$2:$E$11,2,FALSE)</f>
        <v>#N/A</v>
      </c>
      <c r="AI208" s="106">
        <f>'Securities Details'!I111</f>
        <v>0</v>
      </c>
      <c r="AJ208" s="106">
        <f>'Securities Details'!J111</f>
        <v>0</v>
      </c>
      <c r="AK208" s="111">
        <f>'Securities Details'!K111</f>
        <v>0</v>
      </c>
      <c r="AL208" s="111">
        <f>'Securities Details'!L111</f>
        <v>0</v>
      </c>
      <c r="AM208" s="113">
        <f>'Securities Details'!M111</f>
        <v>0</v>
      </c>
      <c r="AN208" s="90">
        <f>'Securities Details'!N111</f>
        <v>0</v>
      </c>
      <c r="AO208" s="90">
        <f>'Securities Details'!O111</f>
        <v>0</v>
      </c>
      <c r="AP208" s="90">
        <f>'Securities Details'!P111</f>
        <v>0</v>
      </c>
      <c r="AQ208" s="90">
        <f>'Securities Details'!Q111</f>
        <v>0</v>
      </c>
      <c r="AR208" s="90">
        <f>'Securities Details'!R111</f>
        <v>0</v>
      </c>
      <c r="AS208" s="97">
        <f>'Securities Details'!S111</f>
        <v>0</v>
      </c>
      <c r="AT208" s="90">
        <f>'Securities Details'!T111</f>
        <v>0</v>
      </c>
      <c r="AU208" s="90">
        <f>'Securities Details'!U111</f>
        <v>0</v>
      </c>
      <c r="AV208" s="90" t="str">
        <f>IF(AU208="Yes",'Securities Details'!V111,"")</f>
        <v/>
      </c>
      <c r="AW208" s="90">
        <f>'Securities Details'!W111</f>
        <v>0</v>
      </c>
      <c r="AX208" s="90">
        <f>'Securities Details'!X111</f>
        <v>0</v>
      </c>
      <c r="AY208" s="97" t="str">
        <f>IF(AU208="Yes",'Securities Details'!Y111,"")</f>
        <v/>
      </c>
      <c r="AZ208" s="90" t="str">
        <f>IF(AU208="Yes",'Securities Details'!Z111,"")</f>
        <v/>
      </c>
      <c r="BA208" s="90">
        <f>'Securities Details'!AB111</f>
        <v>0</v>
      </c>
      <c r="BB208" s="90" t="str">
        <f>IF(AU208="Yes",'Securities Details'!AA111,"")</f>
        <v/>
      </c>
      <c r="BC208" s="90">
        <f>'Securities Details'!AC111</f>
        <v>0</v>
      </c>
      <c r="BD208" s="90">
        <f>'Securities Details'!AD111</f>
        <v>0</v>
      </c>
      <c r="BE208" s="90">
        <f>'Securities Details'!AE111</f>
        <v>0</v>
      </c>
      <c r="BF208" s="90">
        <f>'Securities Details'!AF111</f>
        <v>0</v>
      </c>
      <c r="BG208" s="90">
        <f>'Securities Details'!AG111</f>
        <v>0</v>
      </c>
      <c r="BH208" s="90">
        <f>'Securities Details'!AH111</f>
        <v>0</v>
      </c>
      <c r="BI208" s="90">
        <f>'Securities Details'!AI111</f>
        <v>0</v>
      </c>
      <c r="BJ208" s="90">
        <f>'Securities Details'!AJ111</f>
        <v>0</v>
      </c>
      <c r="BK208" s="90">
        <f>'Securities Details'!AK111</f>
        <v>0</v>
      </c>
      <c r="BL208" s="90">
        <f>'Securities Details'!AL111</f>
        <v>0</v>
      </c>
      <c r="BM208" s="90">
        <f>'Securities Details'!AM111</f>
        <v>0</v>
      </c>
      <c r="BN208" s="90" t="str">
        <f>IF('Securities Details'!AN111="","",IF('Securities Details'!$E$11="Yes",'Securities Details'!AN111,""))</f>
        <v/>
      </c>
      <c r="BO208" s="90" t="str">
        <f>IF('Securities Details'!AO111="","",IF('Securities Details'!$E$11="Yes",'Securities Details'!AO111,""))</f>
        <v/>
      </c>
      <c r="BP208" s="90" t="str">
        <f>IF('Securities Details'!$E$11="Yes",'Securities Details'!AP111,"")</f>
        <v/>
      </c>
      <c r="BQ208" s="90" t="str">
        <f>IF(BE208=SecDLookups!$S$2,TRIM(LEFT(BF208, SEARCH("-",BF208,1)-1)),"")</f>
        <v/>
      </c>
      <c r="BR208" s="90" t="str">
        <f>IF(BE208=SecDLookups!$S$2,TRIM(RIGHT(BF208, LEN(BF208) - SEARCH("-",BF208,1))),"")</f>
        <v/>
      </c>
      <c r="BS208" s="90" t="str">
        <f>IF(BE208=SecDLookups!$S$3,BF208,"")</f>
        <v/>
      </c>
      <c r="BT208" s="90" t="str">
        <f>IF(BE208=SecDLookups!$S$4,BF208,"")</f>
        <v/>
      </c>
      <c r="BU208" s="90" t="str">
        <f>IF(BG208=SecDLookups!$T$2,TRIM(LEFT(BH208, SEARCH("-",BH208,1)-1)),"")</f>
        <v/>
      </c>
      <c r="BV208" s="90" t="str">
        <f>IF(BG208=SecDLookups!$T$2,TRIM(RIGHT(BH208,LEN(BH208) - SEARCH("-",BH208,1))),"")</f>
        <v/>
      </c>
      <c r="BW208" s="90" t="str">
        <f>IF(BG208=SecDLookups!$T$3,BH208,"")</f>
        <v/>
      </c>
      <c r="BX208" s="90" t="str">
        <f>IF(BG208=SecDLookups!$T$4,BH208,"")</f>
        <v/>
      </c>
      <c r="BY208" s="90" t="str">
        <f>IF(BI208=SecDLookups!$U$2,TRIM(LEFT(BJ208, SEARCH("-",BJ208,1)-1)),"")</f>
        <v/>
      </c>
      <c r="BZ208" s="90" t="str">
        <f>IF(BI208=SecDLookups!$U$2,TRIM(RIGHT(BJ208, LEN(BJ208) - SEARCH("-",BJ208,1))),"")</f>
        <v/>
      </c>
      <c r="CA208" s="90" t="str">
        <f>IF(BI208=SecDLookups!$U$3,BJ208,"")</f>
        <v/>
      </c>
      <c r="CB208" s="90" t="str">
        <f>IF(BI208=SecDLookups!$U$4,BJ208,"")</f>
        <v/>
      </c>
      <c r="CC208" s="90" t="str">
        <f>IF(BK208=SecDLookups!$V$2,TRIM(LEFT(BL208, SEARCH("-",BL208,1)-1)),"")</f>
        <v/>
      </c>
      <c r="CD208" s="90" t="str">
        <f>IF(BK208=SecDLookups!$V$2,TRIM(RIGHT(BL208, LEN(BL208) - SEARCH("-",BL208,1))),"")</f>
        <v/>
      </c>
      <c r="CE208" s="90" t="str">
        <f>IF(BK208=SecDLookups!$V$3,BL208,"")</f>
        <v/>
      </c>
      <c r="CF208" s="90" t="str">
        <f>IF(BK208=SecDLookups!$V$4,BL208,"")</f>
        <v/>
      </c>
    </row>
    <row r="209" spans="28:84" x14ac:dyDescent="0.25">
      <c r="AB209" s="89"/>
      <c r="AC209" s="111">
        <f>'Securities Details'!C112</f>
        <v>0</v>
      </c>
      <c r="AD209" s="111">
        <f>'Securities Details'!D112</f>
        <v>0</v>
      </c>
      <c r="AE209" s="111">
        <f>'Securities Details'!E112</f>
        <v>0</v>
      </c>
      <c r="AF209" s="111">
        <f>'Securities Details'!F112</f>
        <v>0</v>
      </c>
      <c r="AG209" s="111">
        <f>'Securities Details'!G112</f>
        <v>0</v>
      </c>
      <c r="AH209" s="106" t="e">
        <f>VLOOKUP(AG209,SecDLookups!$D$2:$E$11,2,FALSE)</f>
        <v>#N/A</v>
      </c>
      <c r="AI209" s="106">
        <f>'Securities Details'!I112</f>
        <v>0</v>
      </c>
      <c r="AJ209" s="106">
        <f>'Securities Details'!J112</f>
        <v>0</v>
      </c>
      <c r="AK209" s="111">
        <f>'Securities Details'!K112</f>
        <v>0</v>
      </c>
      <c r="AL209" s="111">
        <f>'Securities Details'!L112</f>
        <v>0</v>
      </c>
      <c r="AM209" s="113">
        <f>'Securities Details'!M112</f>
        <v>0</v>
      </c>
      <c r="AN209" s="90">
        <f>'Securities Details'!N112</f>
        <v>0</v>
      </c>
      <c r="AO209" s="90">
        <f>'Securities Details'!O112</f>
        <v>0</v>
      </c>
      <c r="AP209" s="90">
        <f>'Securities Details'!P112</f>
        <v>0</v>
      </c>
      <c r="AQ209" s="90">
        <f>'Securities Details'!Q112</f>
        <v>0</v>
      </c>
      <c r="AR209" s="90">
        <f>'Securities Details'!R112</f>
        <v>0</v>
      </c>
      <c r="AS209" s="97">
        <f>'Securities Details'!S112</f>
        <v>0</v>
      </c>
      <c r="AT209" s="90">
        <f>'Securities Details'!T112</f>
        <v>0</v>
      </c>
      <c r="AU209" s="90">
        <f>'Securities Details'!U112</f>
        <v>0</v>
      </c>
      <c r="AV209" s="90" t="str">
        <f>IF(AU209="Yes",'Securities Details'!V112,"")</f>
        <v/>
      </c>
      <c r="AW209" s="90">
        <f>'Securities Details'!W112</f>
        <v>0</v>
      </c>
      <c r="AX209" s="90">
        <f>'Securities Details'!X112</f>
        <v>0</v>
      </c>
      <c r="AY209" s="97" t="str">
        <f>IF(AU209="Yes",'Securities Details'!Y112,"")</f>
        <v/>
      </c>
      <c r="AZ209" s="90" t="str">
        <f>IF(AU209="Yes",'Securities Details'!Z112,"")</f>
        <v/>
      </c>
      <c r="BA209" s="90">
        <f>'Securities Details'!AB112</f>
        <v>0</v>
      </c>
      <c r="BB209" s="90" t="str">
        <f>IF(AU209="Yes",'Securities Details'!AA112,"")</f>
        <v/>
      </c>
      <c r="BC209" s="90">
        <f>'Securities Details'!AC112</f>
        <v>0</v>
      </c>
      <c r="BD209" s="90">
        <f>'Securities Details'!AD112</f>
        <v>0</v>
      </c>
      <c r="BE209" s="90">
        <f>'Securities Details'!AE112</f>
        <v>0</v>
      </c>
      <c r="BF209" s="90">
        <f>'Securities Details'!AF112</f>
        <v>0</v>
      </c>
      <c r="BG209" s="90">
        <f>'Securities Details'!AG112</f>
        <v>0</v>
      </c>
      <c r="BH209" s="90">
        <f>'Securities Details'!AH112</f>
        <v>0</v>
      </c>
      <c r="BI209" s="90">
        <f>'Securities Details'!AI112</f>
        <v>0</v>
      </c>
      <c r="BJ209" s="90">
        <f>'Securities Details'!AJ112</f>
        <v>0</v>
      </c>
      <c r="BK209" s="90">
        <f>'Securities Details'!AK112</f>
        <v>0</v>
      </c>
      <c r="BL209" s="90">
        <f>'Securities Details'!AL112</f>
        <v>0</v>
      </c>
      <c r="BM209" s="90">
        <f>'Securities Details'!AM112</f>
        <v>0</v>
      </c>
      <c r="BN209" s="90" t="str">
        <f>IF('Securities Details'!AN112="","",IF('Securities Details'!$E$11="Yes",'Securities Details'!AN112,""))</f>
        <v/>
      </c>
      <c r="BO209" s="90" t="str">
        <f>IF('Securities Details'!AO112="","",IF('Securities Details'!$E$11="Yes",'Securities Details'!AO112,""))</f>
        <v/>
      </c>
      <c r="BP209" s="90" t="str">
        <f>IF('Securities Details'!$E$11="Yes",'Securities Details'!AP112,"")</f>
        <v/>
      </c>
      <c r="BQ209" s="90" t="str">
        <f>IF(BE209=SecDLookups!$S$2,TRIM(LEFT(BF209, SEARCH("-",BF209,1)-1)),"")</f>
        <v/>
      </c>
      <c r="BR209" s="90" t="str">
        <f>IF(BE209=SecDLookups!$S$2,TRIM(RIGHT(BF209, LEN(BF209) - SEARCH("-",BF209,1))),"")</f>
        <v/>
      </c>
      <c r="BS209" s="90" t="str">
        <f>IF(BE209=SecDLookups!$S$3,BF209,"")</f>
        <v/>
      </c>
      <c r="BT209" s="90" t="str">
        <f>IF(BE209=SecDLookups!$S$4,BF209,"")</f>
        <v/>
      </c>
      <c r="BU209" s="90" t="str">
        <f>IF(BG209=SecDLookups!$T$2,TRIM(LEFT(BH209, SEARCH("-",BH209,1)-1)),"")</f>
        <v/>
      </c>
      <c r="BV209" s="90" t="str">
        <f>IF(BG209=SecDLookups!$T$2,TRIM(RIGHT(BH209,LEN(BH209) - SEARCH("-",BH209,1))),"")</f>
        <v/>
      </c>
      <c r="BW209" s="90" t="str">
        <f>IF(BG209=SecDLookups!$T$3,BH209,"")</f>
        <v/>
      </c>
      <c r="BX209" s="90" t="str">
        <f>IF(BG209=SecDLookups!$T$4,BH209,"")</f>
        <v/>
      </c>
      <c r="BY209" s="90" t="str">
        <f>IF(BI209=SecDLookups!$U$2,TRIM(LEFT(BJ209, SEARCH("-",BJ209,1)-1)),"")</f>
        <v/>
      </c>
      <c r="BZ209" s="90" t="str">
        <f>IF(BI209=SecDLookups!$U$2,TRIM(RIGHT(BJ209, LEN(BJ209) - SEARCH("-",BJ209,1))),"")</f>
        <v/>
      </c>
      <c r="CA209" s="90" t="str">
        <f>IF(BI209=SecDLookups!$U$3,BJ209,"")</f>
        <v/>
      </c>
      <c r="CB209" s="90" t="str">
        <f>IF(BI209=SecDLookups!$U$4,BJ209,"")</f>
        <v/>
      </c>
      <c r="CC209" s="90" t="str">
        <f>IF(BK209=SecDLookups!$V$2,TRIM(LEFT(BL209, SEARCH("-",BL209,1)-1)),"")</f>
        <v/>
      </c>
      <c r="CD209" s="90" t="str">
        <f>IF(BK209=SecDLookups!$V$2,TRIM(RIGHT(BL209, LEN(BL209) - SEARCH("-",BL209,1))),"")</f>
        <v/>
      </c>
      <c r="CE209" s="90" t="str">
        <f>IF(BK209=SecDLookups!$V$3,BL209,"")</f>
        <v/>
      </c>
      <c r="CF209" s="90" t="str">
        <f>IF(BK209=SecDLookups!$V$4,BL209,"")</f>
        <v/>
      </c>
    </row>
    <row r="210" spans="28:84" x14ac:dyDescent="0.25">
      <c r="AB210" s="89"/>
      <c r="AC210" s="111">
        <f>'Securities Details'!C113</f>
        <v>0</v>
      </c>
      <c r="AD210" s="111">
        <f>'Securities Details'!D113</f>
        <v>0</v>
      </c>
      <c r="AE210" s="111">
        <f>'Securities Details'!E113</f>
        <v>0</v>
      </c>
      <c r="AF210" s="111">
        <f>'Securities Details'!F113</f>
        <v>0</v>
      </c>
      <c r="AG210" s="111">
        <f>'Securities Details'!G113</f>
        <v>0</v>
      </c>
      <c r="AH210" s="106" t="e">
        <f>VLOOKUP(AG210,SecDLookups!$D$2:$E$11,2,FALSE)</f>
        <v>#N/A</v>
      </c>
      <c r="AI210" s="106">
        <f>'Securities Details'!I113</f>
        <v>0</v>
      </c>
      <c r="AJ210" s="106">
        <f>'Securities Details'!J113</f>
        <v>0</v>
      </c>
      <c r="AK210" s="111">
        <f>'Securities Details'!K113</f>
        <v>0</v>
      </c>
      <c r="AL210" s="111">
        <f>'Securities Details'!L113</f>
        <v>0</v>
      </c>
      <c r="AM210" s="113">
        <f>'Securities Details'!M113</f>
        <v>0</v>
      </c>
      <c r="AN210" s="90">
        <f>'Securities Details'!N113</f>
        <v>0</v>
      </c>
      <c r="AO210" s="90">
        <f>'Securities Details'!O113</f>
        <v>0</v>
      </c>
      <c r="AP210" s="90">
        <f>'Securities Details'!P113</f>
        <v>0</v>
      </c>
      <c r="AQ210" s="90">
        <f>'Securities Details'!Q113</f>
        <v>0</v>
      </c>
      <c r="AR210" s="90">
        <f>'Securities Details'!R113</f>
        <v>0</v>
      </c>
      <c r="AS210" s="97">
        <f>'Securities Details'!S113</f>
        <v>0</v>
      </c>
      <c r="AT210" s="90">
        <f>'Securities Details'!T113</f>
        <v>0</v>
      </c>
      <c r="AU210" s="90">
        <f>'Securities Details'!U113</f>
        <v>0</v>
      </c>
      <c r="AV210" s="90" t="str">
        <f>IF(AU210="Yes",'Securities Details'!V113,"")</f>
        <v/>
      </c>
      <c r="AW210" s="90">
        <f>'Securities Details'!W113</f>
        <v>0</v>
      </c>
      <c r="AX210" s="90">
        <f>'Securities Details'!X113</f>
        <v>0</v>
      </c>
      <c r="AY210" s="97" t="str">
        <f>IF(AU210="Yes",'Securities Details'!Y113,"")</f>
        <v/>
      </c>
      <c r="AZ210" s="90" t="str">
        <f>IF(AU210="Yes",'Securities Details'!Z113,"")</f>
        <v/>
      </c>
      <c r="BA210" s="90">
        <f>'Securities Details'!AB113</f>
        <v>0</v>
      </c>
      <c r="BB210" s="90" t="str">
        <f>IF(AU210="Yes",'Securities Details'!AA113,"")</f>
        <v/>
      </c>
      <c r="BC210" s="90">
        <f>'Securities Details'!AC113</f>
        <v>0</v>
      </c>
      <c r="BD210" s="90">
        <f>'Securities Details'!AD113</f>
        <v>0</v>
      </c>
      <c r="BE210" s="90">
        <f>'Securities Details'!AE113</f>
        <v>0</v>
      </c>
      <c r="BF210" s="90">
        <f>'Securities Details'!AF113</f>
        <v>0</v>
      </c>
      <c r="BG210" s="90">
        <f>'Securities Details'!AG113</f>
        <v>0</v>
      </c>
      <c r="BH210" s="90">
        <f>'Securities Details'!AH113</f>
        <v>0</v>
      </c>
      <c r="BI210" s="90">
        <f>'Securities Details'!AI113</f>
        <v>0</v>
      </c>
      <c r="BJ210" s="90">
        <f>'Securities Details'!AJ113</f>
        <v>0</v>
      </c>
      <c r="BK210" s="90">
        <f>'Securities Details'!AK113</f>
        <v>0</v>
      </c>
      <c r="BL210" s="90">
        <f>'Securities Details'!AL113</f>
        <v>0</v>
      </c>
      <c r="BM210" s="90">
        <f>'Securities Details'!AM113</f>
        <v>0</v>
      </c>
      <c r="BN210" s="90" t="str">
        <f>IF('Securities Details'!AN113="","",IF('Securities Details'!$E$11="Yes",'Securities Details'!AN113,""))</f>
        <v/>
      </c>
      <c r="BO210" s="90" t="str">
        <f>IF('Securities Details'!AO113="","",IF('Securities Details'!$E$11="Yes",'Securities Details'!AO113,""))</f>
        <v/>
      </c>
      <c r="BP210" s="90" t="str">
        <f>IF('Securities Details'!$E$11="Yes",'Securities Details'!AP113,"")</f>
        <v/>
      </c>
      <c r="BQ210" s="90" t="str">
        <f>IF(BE210=SecDLookups!$S$2,TRIM(LEFT(BF210, SEARCH("-",BF210,1)-1)),"")</f>
        <v/>
      </c>
      <c r="BR210" s="90" t="str">
        <f>IF(BE210=SecDLookups!$S$2,TRIM(RIGHT(BF210, LEN(BF210) - SEARCH("-",BF210,1))),"")</f>
        <v/>
      </c>
      <c r="BS210" s="90" t="str">
        <f>IF(BE210=SecDLookups!$S$3,BF210,"")</f>
        <v/>
      </c>
      <c r="BT210" s="90" t="str">
        <f>IF(BE210=SecDLookups!$S$4,BF210,"")</f>
        <v/>
      </c>
      <c r="BU210" s="90" t="str">
        <f>IF(BG210=SecDLookups!$T$2,TRIM(LEFT(BH210, SEARCH("-",BH210,1)-1)),"")</f>
        <v/>
      </c>
      <c r="BV210" s="90" t="str">
        <f>IF(BG210=SecDLookups!$T$2,TRIM(RIGHT(BH210,LEN(BH210) - SEARCH("-",BH210,1))),"")</f>
        <v/>
      </c>
      <c r="BW210" s="90" t="str">
        <f>IF(BG210=SecDLookups!$T$3,BH210,"")</f>
        <v/>
      </c>
      <c r="BX210" s="90" t="str">
        <f>IF(BG210=SecDLookups!$T$4,BH210,"")</f>
        <v/>
      </c>
      <c r="BY210" s="90" t="str">
        <f>IF(BI210=SecDLookups!$U$2,TRIM(LEFT(BJ210, SEARCH("-",BJ210,1)-1)),"")</f>
        <v/>
      </c>
      <c r="BZ210" s="90" t="str">
        <f>IF(BI210=SecDLookups!$U$2,TRIM(RIGHT(BJ210, LEN(BJ210) - SEARCH("-",BJ210,1))),"")</f>
        <v/>
      </c>
      <c r="CA210" s="90" t="str">
        <f>IF(BI210=SecDLookups!$U$3,BJ210,"")</f>
        <v/>
      </c>
      <c r="CB210" s="90" t="str">
        <f>IF(BI210=SecDLookups!$U$4,BJ210,"")</f>
        <v/>
      </c>
      <c r="CC210" s="90" t="str">
        <f>IF(BK210=SecDLookups!$V$2,TRIM(LEFT(BL210, SEARCH("-",BL210,1)-1)),"")</f>
        <v/>
      </c>
      <c r="CD210" s="90" t="str">
        <f>IF(BK210=SecDLookups!$V$2,TRIM(RIGHT(BL210, LEN(BL210) - SEARCH("-",BL210,1))),"")</f>
        <v/>
      </c>
      <c r="CE210" s="90" t="str">
        <f>IF(BK210=SecDLookups!$V$3,BL210,"")</f>
        <v/>
      </c>
      <c r="CF210" s="90" t="str">
        <f>IF(BK210=SecDLookups!$V$4,BL210,"")</f>
        <v/>
      </c>
    </row>
    <row r="211" spans="28:84" x14ac:dyDescent="0.25">
      <c r="AB211" s="89"/>
      <c r="AC211" s="111">
        <f>'Securities Details'!C114</f>
        <v>0</v>
      </c>
      <c r="AD211" s="111">
        <f>'Securities Details'!D114</f>
        <v>0</v>
      </c>
      <c r="AE211" s="111">
        <f>'Securities Details'!E114</f>
        <v>0</v>
      </c>
      <c r="AF211" s="111">
        <f>'Securities Details'!F114</f>
        <v>0</v>
      </c>
      <c r="AG211" s="111">
        <f>'Securities Details'!G114</f>
        <v>0</v>
      </c>
      <c r="AH211" s="106" t="e">
        <f>VLOOKUP(AG211,SecDLookups!$D$2:$E$11,2,FALSE)</f>
        <v>#N/A</v>
      </c>
      <c r="AI211" s="106">
        <f>'Securities Details'!I114</f>
        <v>0</v>
      </c>
      <c r="AJ211" s="106">
        <f>'Securities Details'!J114</f>
        <v>0</v>
      </c>
      <c r="AK211" s="111">
        <f>'Securities Details'!K114</f>
        <v>0</v>
      </c>
      <c r="AL211" s="111">
        <f>'Securities Details'!L114</f>
        <v>0</v>
      </c>
      <c r="AM211" s="113">
        <f>'Securities Details'!M114</f>
        <v>0</v>
      </c>
      <c r="AN211" s="90">
        <f>'Securities Details'!N114</f>
        <v>0</v>
      </c>
      <c r="AO211" s="90">
        <f>'Securities Details'!O114</f>
        <v>0</v>
      </c>
      <c r="AP211" s="90">
        <f>'Securities Details'!P114</f>
        <v>0</v>
      </c>
      <c r="AQ211" s="90">
        <f>'Securities Details'!Q114</f>
        <v>0</v>
      </c>
      <c r="AR211" s="90">
        <f>'Securities Details'!R114</f>
        <v>0</v>
      </c>
      <c r="AS211" s="97">
        <f>'Securities Details'!S114</f>
        <v>0</v>
      </c>
      <c r="AT211" s="90">
        <f>'Securities Details'!T114</f>
        <v>0</v>
      </c>
      <c r="AU211" s="90">
        <f>'Securities Details'!U114</f>
        <v>0</v>
      </c>
      <c r="AV211" s="90" t="str">
        <f>IF(AU211="Yes",'Securities Details'!V114,"")</f>
        <v/>
      </c>
      <c r="AW211" s="90">
        <f>'Securities Details'!W114</f>
        <v>0</v>
      </c>
      <c r="AX211" s="90">
        <f>'Securities Details'!X114</f>
        <v>0</v>
      </c>
      <c r="AY211" s="97" t="str">
        <f>IF(AU211="Yes",'Securities Details'!Y114,"")</f>
        <v/>
      </c>
      <c r="AZ211" s="90" t="str">
        <f>IF(AU211="Yes",'Securities Details'!Z114,"")</f>
        <v/>
      </c>
      <c r="BA211" s="90">
        <f>'Securities Details'!AB114</f>
        <v>0</v>
      </c>
      <c r="BB211" s="90" t="str">
        <f>IF(AU211="Yes",'Securities Details'!AA114,"")</f>
        <v/>
      </c>
      <c r="BC211" s="90">
        <f>'Securities Details'!AC114</f>
        <v>0</v>
      </c>
      <c r="BD211" s="90">
        <f>'Securities Details'!AD114</f>
        <v>0</v>
      </c>
      <c r="BE211" s="90">
        <f>'Securities Details'!AE114</f>
        <v>0</v>
      </c>
      <c r="BF211" s="90">
        <f>'Securities Details'!AF114</f>
        <v>0</v>
      </c>
      <c r="BG211" s="90">
        <f>'Securities Details'!AG114</f>
        <v>0</v>
      </c>
      <c r="BH211" s="90">
        <f>'Securities Details'!AH114</f>
        <v>0</v>
      </c>
      <c r="BI211" s="90">
        <f>'Securities Details'!AI114</f>
        <v>0</v>
      </c>
      <c r="BJ211" s="90">
        <f>'Securities Details'!AJ114</f>
        <v>0</v>
      </c>
      <c r="BK211" s="90">
        <f>'Securities Details'!AK114</f>
        <v>0</v>
      </c>
      <c r="BL211" s="90">
        <f>'Securities Details'!AL114</f>
        <v>0</v>
      </c>
      <c r="BM211" s="90">
        <f>'Securities Details'!AM114</f>
        <v>0</v>
      </c>
      <c r="BN211" s="90" t="str">
        <f>IF('Securities Details'!AN114="","",IF('Securities Details'!$E$11="Yes",'Securities Details'!AN114,""))</f>
        <v/>
      </c>
      <c r="BO211" s="90" t="str">
        <f>IF('Securities Details'!AO114="","",IF('Securities Details'!$E$11="Yes",'Securities Details'!AO114,""))</f>
        <v/>
      </c>
      <c r="BP211" s="90" t="str">
        <f>IF('Securities Details'!$E$11="Yes",'Securities Details'!AP114,"")</f>
        <v/>
      </c>
      <c r="BQ211" s="90" t="str">
        <f>IF(BE211=SecDLookups!$S$2,TRIM(LEFT(BF211, SEARCH("-",BF211,1)-1)),"")</f>
        <v/>
      </c>
      <c r="BR211" s="90" t="str">
        <f>IF(BE211=SecDLookups!$S$2,TRIM(RIGHT(BF211, LEN(BF211) - SEARCH("-",BF211,1))),"")</f>
        <v/>
      </c>
      <c r="BS211" s="90" t="str">
        <f>IF(BE211=SecDLookups!$S$3,BF211,"")</f>
        <v/>
      </c>
      <c r="BT211" s="90" t="str">
        <f>IF(BE211=SecDLookups!$S$4,BF211,"")</f>
        <v/>
      </c>
      <c r="BU211" s="90" t="str">
        <f>IF(BG211=SecDLookups!$T$2,TRIM(LEFT(BH211, SEARCH("-",BH211,1)-1)),"")</f>
        <v/>
      </c>
      <c r="BV211" s="90" t="str">
        <f>IF(BG211=SecDLookups!$T$2,TRIM(RIGHT(BH211,LEN(BH211) - SEARCH("-",BH211,1))),"")</f>
        <v/>
      </c>
      <c r="BW211" s="90" t="str">
        <f>IF(BG211=SecDLookups!$T$3,BH211,"")</f>
        <v/>
      </c>
      <c r="BX211" s="90" t="str">
        <f>IF(BG211=SecDLookups!$T$4,BH211,"")</f>
        <v/>
      </c>
      <c r="BY211" s="90" t="str">
        <f>IF(BI211=SecDLookups!$U$2,TRIM(LEFT(BJ211, SEARCH("-",BJ211,1)-1)),"")</f>
        <v/>
      </c>
      <c r="BZ211" s="90" t="str">
        <f>IF(BI211=SecDLookups!$U$2,TRIM(RIGHT(BJ211, LEN(BJ211) - SEARCH("-",BJ211,1))),"")</f>
        <v/>
      </c>
      <c r="CA211" s="90" t="str">
        <f>IF(BI211=SecDLookups!$U$3,BJ211,"")</f>
        <v/>
      </c>
      <c r="CB211" s="90" t="str">
        <f>IF(BI211=SecDLookups!$U$4,BJ211,"")</f>
        <v/>
      </c>
      <c r="CC211" s="90" t="str">
        <f>IF(BK211=SecDLookups!$V$2,TRIM(LEFT(BL211, SEARCH("-",BL211,1)-1)),"")</f>
        <v/>
      </c>
      <c r="CD211" s="90" t="str">
        <f>IF(BK211=SecDLookups!$V$2,TRIM(RIGHT(BL211, LEN(BL211) - SEARCH("-",BL211,1))),"")</f>
        <v/>
      </c>
      <c r="CE211" s="90" t="str">
        <f>IF(BK211=SecDLookups!$V$3,BL211,"")</f>
        <v/>
      </c>
      <c r="CF211" s="90" t="str">
        <f>IF(BK211=SecDLookups!$V$4,BL211,"")</f>
        <v/>
      </c>
    </row>
    <row r="212" spans="28:84" x14ac:dyDescent="0.25">
      <c r="AB212" s="89"/>
      <c r="AC212" s="111">
        <f>'Securities Details'!C115</f>
        <v>0</v>
      </c>
      <c r="AD212" s="111">
        <f>'Securities Details'!D115</f>
        <v>0</v>
      </c>
      <c r="AE212" s="111">
        <f>'Securities Details'!E115</f>
        <v>0</v>
      </c>
      <c r="AF212" s="111">
        <f>'Securities Details'!F115</f>
        <v>0</v>
      </c>
      <c r="AG212" s="111">
        <f>'Securities Details'!G115</f>
        <v>0</v>
      </c>
      <c r="AH212" s="106" t="e">
        <f>VLOOKUP(AG212,SecDLookups!$D$2:$E$11,2,FALSE)</f>
        <v>#N/A</v>
      </c>
      <c r="AI212" s="106">
        <f>'Securities Details'!I115</f>
        <v>0</v>
      </c>
      <c r="AJ212" s="106">
        <f>'Securities Details'!J115</f>
        <v>0</v>
      </c>
      <c r="AK212" s="111">
        <f>'Securities Details'!K115</f>
        <v>0</v>
      </c>
      <c r="AL212" s="111">
        <f>'Securities Details'!L115</f>
        <v>0</v>
      </c>
      <c r="AM212" s="113">
        <f>'Securities Details'!M115</f>
        <v>0</v>
      </c>
      <c r="AN212" s="90">
        <f>'Securities Details'!N115</f>
        <v>0</v>
      </c>
      <c r="AO212" s="90">
        <f>'Securities Details'!O115</f>
        <v>0</v>
      </c>
      <c r="AP212" s="90">
        <f>'Securities Details'!P115</f>
        <v>0</v>
      </c>
      <c r="AQ212" s="90">
        <f>'Securities Details'!Q115</f>
        <v>0</v>
      </c>
      <c r="AR212" s="90">
        <f>'Securities Details'!R115</f>
        <v>0</v>
      </c>
      <c r="AS212" s="97">
        <f>'Securities Details'!S115</f>
        <v>0</v>
      </c>
      <c r="AT212" s="90">
        <f>'Securities Details'!T115</f>
        <v>0</v>
      </c>
      <c r="AU212" s="90">
        <f>'Securities Details'!U115</f>
        <v>0</v>
      </c>
      <c r="AV212" s="90" t="str">
        <f>IF(AU212="Yes",'Securities Details'!V115,"")</f>
        <v/>
      </c>
      <c r="AW212" s="90">
        <f>'Securities Details'!W115</f>
        <v>0</v>
      </c>
      <c r="AX212" s="90">
        <f>'Securities Details'!X115</f>
        <v>0</v>
      </c>
      <c r="AY212" s="97" t="str">
        <f>IF(AU212="Yes",'Securities Details'!Y115,"")</f>
        <v/>
      </c>
      <c r="AZ212" s="90" t="str">
        <f>IF(AU212="Yes",'Securities Details'!Z115,"")</f>
        <v/>
      </c>
      <c r="BA212" s="90">
        <f>'Securities Details'!AB115</f>
        <v>0</v>
      </c>
      <c r="BB212" s="90" t="str">
        <f>IF(AU212="Yes",'Securities Details'!AA115,"")</f>
        <v/>
      </c>
      <c r="BC212" s="90">
        <f>'Securities Details'!AC115</f>
        <v>0</v>
      </c>
      <c r="BD212" s="90">
        <f>'Securities Details'!AD115</f>
        <v>0</v>
      </c>
      <c r="BE212" s="90">
        <f>'Securities Details'!AE115</f>
        <v>0</v>
      </c>
      <c r="BF212" s="90">
        <f>'Securities Details'!AF115</f>
        <v>0</v>
      </c>
      <c r="BG212" s="90">
        <f>'Securities Details'!AG115</f>
        <v>0</v>
      </c>
      <c r="BH212" s="90">
        <f>'Securities Details'!AH115</f>
        <v>0</v>
      </c>
      <c r="BI212" s="90">
        <f>'Securities Details'!AI115</f>
        <v>0</v>
      </c>
      <c r="BJ212" s="90">
        <f>'Securities Details'!AJ115</f>
        <v>0</v>
      </c>
      <c r="BK212" s="90">
        <f>'Securities Details'!AK115</f>
        <v>0</v>
      </c>
      <c r="BL212" s="90">
        <f>'Securities Details'!AL115</f>
        <v>0</v>
      </c>
      <c r="BM212" s="90">
        <f>'Securities Details'!AM115</f>
        <v>0</v>
      </c>
      <c r="BN212" s="90" t="str">
        <f>IF('Securities Details'!AN115="","",IF('Securities Details'!$E$11="Yes",'Securities Details'!AN115,""))</f>
        <v/>
      </c>
      <c r="BO212" s="90" t="str">
        <f>IF('Securities Details'!AO115="","",IF('Securities Details'!$E$11="Yes",'Securities Details'!AO115,""))</f>
        <v/>
      </c>
      <c r="BP212" s="90" t="str">
        <f>IF('Securities Details'!$E$11="Yes",'Securities Details'!AP115,"")</f>
        <v/>
      </c>
      <c r="BQ212" s="90" t="str">
        <f>IF(BE212=SecDLookups!$S$2,TRIM(LEFT(BF212, SEARCH("-",BF212,1)-1)),"")</f>
        <v/>
      </c>
      <c r="BR212" s="90" t="str">
        <f>IF(BE212=SecDLookups!$S$2,TRIM(RIGHT(BF212, LEN(BF212) - SEARCH("-",BF212,1))),"")</f>
        <v/>
      </c>
      <c r="BS212" s="90" t="str">
        <f>IF(BE212=SecDLookups!$S$3,BF212,"")</f>
        <v/>
      </c>
      <c r="BT212" s="90" t="str">
        <f>IF(BE212=SecDLookups!$S$4,BF212,"")</f>
        <v/>
      </c>
      <c r="BU212" s="90" t="str">
        <f>IF(BG212=SecDLookups!$T$2,TRIM(LEFT(BH212, SEARCH("-",BH212,1)-1)),"")</f>
        <v/>
      </c>
      <c r="BV212" s="90" t="str">
        <f>IF(BG212=SecDLookups!$T$2,TRIM(RIGHT(BH212,LEN(BH212) - SEARCH("-",BH212,1))),"")</f>
        <v/>
      </c>
      <c r="BW212" s="90" t="str">
        <f>IF(BG212=SecDLookups!$T$3,BH212,"")</f>
        <v/>
      </c>
      <c r="BX212" s="90" t="str">
        <f>IF(BG212=SecDLookups!$T$4,BH212,"")</f>
        <v/>
      </c>
      <c r="BY212" s="90" t="str">
        <f>IF(BI212=SecDLookups!$U$2,TRIM(LEFT(BJ212, SEARCH("-",BJ212,1)-1)),"")</f>
        <v/>
      </c>
      <c r="BZ212" s="90" t="str">
        <f>IF(BI212=SecDLookups!$U$2,TRIM(RIGHT(BJ212, LEN(BJ212) - SEARCH("-",BJ212,1))),"")</f>
        <v/>
      </c>
      <c r="CA212" s="90" t="str">
        <f>IF(BI212=SecDLookups!$U$3,BJ212,"")</f>
        <v/>
      </c>
      <c r="CB212" s="90" t="str">
        <f>IF(BI212=SecDLookups!$U$4,BJ212,"")</f>
        <v/>
      </c>
      <c r="CC212" s="90" t="str">
        <f>IF(BK212=SecDLookups!$V$2,TRIM(LEFT(BL212, SEARCH("-",BL212,1)-1)),"")</f>
        <v/>
      </c>
      <c r="CD212" s="90" t="str">
        <f>IF(BK212=SecDLookups!$V$2,TRIM(RIGHT(BL212, LEN(BL212) - SEARCH("-",BL212,1))),"")</f>
        <v/>
      </c>
      <c r="CE212" s="90" t="str">
        <f>IF(BK212=SecDLookups!$V$3,BL212,"")</f>
        <v/>
      </c>
      <c r="CF212" s="90" t="str">
        <f>IF(BK212=SecDLookups!$V$4,BL212,"")</f>
        <v/>
      </c>
    </row>
    <row r="213" spans="28:84" x14ac:dyDescent="0.25">
      <c r="AB213" s="90"/>
      <c r="AC213" s="111">
        <f>'Securities Details'!C116</f>
        <v>0</v>
      </c>
      <c r="AD213" s="111">
        <f>'Securities Details'!D116</f>
        <v>0</v>
      </c>
      <c r="AE213" s="111">
        <f>'Securities Details'!E116</f>
        <v>0</v>
      </c>
      <c r="AF213" s="111">
        <f>'Securities Details'!F116</f>
        <v>0</v>
      </c>
      <c r="AG213" s="111">
        <f>'Securities Details'!G116</f>
        <v>0</v>
      </c>
      <c r="AH213" s="106" t="e">
        <f>VLOOKUP(AG213,SecDLookups!$D$2:$E$11,2,FALSE)</f>
        <v>#N/A</v>
      </c>
      <c r="AI213" s="106">
        <f>'Securities Details'!I116</f>
        <v>0</v>
      </c>
      <c r="AJ213" s="106">
        <f>'Securities Details'!J116</f>
        <v>0</v>
      </c>
      <c r="AK213" s="111">
        <f>'Securities Details'!K116</f>
        <v>0</v>
      </c>
      <c r="AL213" s="111">
        <f>'Securities Details'!L116</f>
        <v>0</v>
      </c>
      <c r="AM213" s="113">
        <f>'Securities Details'!M116</f>
        <v>0</v>
      </c>
      <c r="AN213" s="90">
        <f>'Securities Details'!N116</f>
        <v>0</v>
      </c>
      <c r="AO213" s="90">
        <f>'Securities Details'!O116</f>
        <v>0</v>
      </c>
      <c r="AP213" s="90">
        <f>'Securities Details'!P116</f>
        <v>0</v>
      </c>
      <c r="AQ213" s="90">
        <f>'Securities Details'!Q116</f>
        <v>0</v>
      </c>
      <c r="AR213" s="90">
        <f>'Securities Details'!R116</f>
        <v>0</v>
      </c>
      <c r="AS213" s="97">
        <f>'Securities Details'!S116</f>
        <v>0</v>
      </c>
      <c r="AT213" s="90">
        <f>'Securities Details'!T116</f>
        <v>0</v>
      </c>
      <c r="AU213" s="90">
        <f>'Securities Details'!U116</f>
        <v>0</v>
      </c>
      <c r="AV213" s="90" t="str">
        <f>IF(AU213="Yes",'Securities Details'!V116,"")</f>
        <v/>
      </c>
      <c r="AW213" s="90">
        <f>'Securities Details'!W116</f>
        <v>0</v>
      </c>
      <c r="AX213" s="90">
        <f>'Securities Details'!X116</f>
        <v>0</v>
      </c>
      <c r="AY213" s="97" t="str">
        <f>IF(AU213="Yes",'Securities Details'!Y116,"")</f>
        <v/>
      </c>
      <c r="AZ213" s="90" t="str">
        <f>IF(AU213="Yes",'Securities Details'!Z116,"")</f>
        <v/>
      </c>
      <c r="BA213" s="90">
        <f>'Securities Details'!AB116</f>
        <v>0</v>
      </c>
      <c r="BB213" s="90" t="str">
        <f>IF(AU213="Yes",'Securities Details'!AA116,"")</f>
        <v/>
      </c>
      <c r="BC213" s="90">
        <f>'Securities Details'!AC116</f>
        <v>0</v>
      </c>
      <c r="BD213" s="90">
        <f>'Securities Details'!AD116</f>
        <v>0</v>
      </c>
      <c r="BE213" s="90">
        <f>'Securities Details'!AE116</f>
        <v>0</v>
      </c>
      <c r="BF213" s="90">
        <f>'Securities Details'!AF116</f>
        <v>0</v>
      </c>
      <c r="BG213" s="90">
        <f>'Securities Details'!AG116</f>
        <v>0</v>
      </c>
      <c r="BH213" s="90">
        <f>'Securities Details'!AH116</f>
        <v>0</v>
      </c>
      <c r="BI213" s="90">
        <f>'Securities Details'!AI116</f>
        <v>0</v>
      </c>
      <c r="BJ213" s="90">
        <f>'Securities Details'!AJ116</f>
        <v>0</v>
      </c>
      <c r="BK213" s="90">
        <f>'Securities Details'!AK116</f>
        <v>0</v>
      </c>
      <c r="BL213" s="90">
        <f>'Securities Details'!AL116</f>
        <v>0</v>
      </c>
      <c r="BM213" s="90">
        <f>'Securities Details'!AM116</f>
        <v>0</v>
      </c>
      <c r="BN213" s="90" t="str">
        <f>IF('Securities Details'!AN116="","",IF('Securities Details'!$E$11="Yes",'Securities Details'!AN116,""))</f>
        <v/>
      </c>
      <c r="BO213" s="90" t="str">
        <f>IF('Securities Details'!AO116="","",IF('Securities Details'!$E$11="Yes",'Securities Details'!AO116,""))</f>
        <v/>
      </c>
      <c r="BP213" s="90" t="str">
        <f>IF('Securities Details'!$E$11="Yes",'Securities Details'!AP116,"")</f>
        <v/>
      </c>
      <c r="BQ213" s="90" t="str">
        <f>IF(BE213=SecDLookups!$S$2,TRIM(LEFT(BF213, SEARCH("-",BF213,1)-1)),"")</f>
        <v/>
      </c>
      <c r="BR213" s="90" t="str">
        <f>IF(BE213=SecDLookups!$S$2,TRIM(RIGHT(BF213, LEN(BF213) - SEARCH("-",BF213,1))),"")</f>
        <v/>
      </c>
      <c r="BS213" s="90" t="str">
        <f>IF(BE213=SecDLookups!$S$3,BF213,"")</f>
        <v/>
      </c>
      <c r="BT213" s="90" t="str">
        <f>IF(BE213=SecDLookups!$S$4,BF213,"")</f>
        <v/>
      </c>
      <c r="BU213" s="90" t="str">
        <f>IF(BG213=SecDLookups!$T$2,TRIM(LEFT(BH213, SEARCH("-",BH213,1)-1)),"")</f>
        <v/>
      </c>
      <c r="BV213" s="90" t="str">
        <f>IF(BG213=SecDLookups!$T$2,TRIM(RIGHT(BH213,LEN(BH213) - SEARCH("-",BH213,1))),"")</f>
        <v/>
      </c>
      <c r="BW213" s="90" t="str">
        <f>IF(BG213=SecDLookups!$T$3,BH213,"")</f>
        <v/>
      </c>
      <c r="BX213" s="90" t="str">
        <f>IF(BG213=SecDLookups!$T$4,BH213,"")</f>
        <v/>
      </c>
      <c r="BY213" s="90" t="str">
        <f>IF(BI213=SecDLookups!$U$2,TRIM(LEFT(BJ213, SEARCH("-",BJ213,1)-1)),"")</f>
        <v/>
      </c>
      <c r="BZ213" s="90" t="str">
        <f>IF(BI213=SecDLookups!$U$2,TRIM(RIGHT(BJ213, LEN(BJ213) - SEARCH("-",BJ213,1))),"")</f>
        <v/>
      </c>
      <c r="CA213" s="90" t="str">
        <f>IF(BI213=SecDLookups!$U$3,BJ213,"")</f>
        <v/>
      </c>
      <c r="CB213" s="90" t="str">
        <f>IF(BI213=SecDLookups!$U$4,BJ213,"")</f>
        <v/>
      </c>
      <c r="CC213" s="90" t="str">
        <f>IF(BK213=SecDLookups!$V$2,TRIM(LEFT(BL213, SEARCH("-",BL213,1)-1)),"")</f>
        <v/>
      </c>
      <c r="CD213" s="90" t="str">
        <f>IF(BK213=SecDLookups!$V$2,TRIM(RIGHT(BL213, LEN(BL213) - SEARCH("-",BL213,1))),"")</f>
        <v/>
      </c>
      <c r="CE213" s="90" t="str">
        <f>IF(BK213=SecDLookups!$V$3,BL213,"")</f>
        <v/>
      </c>
      <c r="CF213" s="90" t="str">
        <f>IF(BK213=SecDLookups!$V$4,BL213,"")</f>
        <v/>
      </c>
    </row>
    <row r="214" spans="28:84" x14ac:dyDescent="0.25">
      <c r="AB214" s="90"/>
      <c r="AC214" s="111">
        <f>'Securities Details'!C117</f>
        <v>0</v>
      </c>
      <c r="AD214" s="111">
        <f>'Securities Details'!D117</f>
        <v>0</v>
      </c>
      <c r="AE214" s="111">
        <f>'Securities Details'!E117</f>
        <v>0</v>
      </c>
      <c r="AF214" s="111">
        <f>'Securities Details'!F117</f>
        <v>0</v>
      </c>
      <c r="AG214" s="111">
        <f>'Securities Details'!G117</f>
        <v>0</v>
      </c>
      <c r="AH214" s="106" t="e">
        <f>VLOOKUP(AG214,SecDLookups!$D$2:$E$11,2,FALSE)</f>
        <v>#N/A</v>
      </c>
      <c r="AI214" s="106">
        <f>'Securities Details'!I117</f>
        <v>0</v>
      </c>
      <c r="AJ214" s="106">
        <f>'Securities Details'!J117</f>
        <v>0</v>
      </c>
      <c r="AK214" s="111">
        <f>'Securities Details'!K117</f>
        <v>0</v>
      </c>
      <c r="AL214" s="111">
        <f>'Securities Details'!L117</f>
        <v>0</v>
      </c>
      <c r="AM214" s="113">
        <f>'Securities Details'!M117</f>
        <v>0</v>
      </c>
      <c r="AN214" s="90">
        <f>'Securities Details'!N117</f>
        <v>0</v>
      </c>
      <c r="AO214" s="90">
        <f>'Securities Details'!O117</f>
        <v>0</v>
      </c>
      <c r="AP214" s="90">
        <f>'Securities Details'!P117</f>
        <v>0</v>
      </c>
      <c r="AQ214" s="90">
        <f>'Securities Details'!Q117</f>
        <v>0</v>
      </c>
      <c r="AR214" s="90">
        <f>'Securities Details'!R117</f>
        <v>0</v>
      </c>
      <c r="AS214" s="97">
        <f>'Securities Details'!S117</f>
        <v>0</v>
      </c>
      <c r="AT214" s="90">
        <f>'Securities Details'!T117</f>
        <v>0</v>
      </c>
      <c r="AU214" s="90">
        <f>'Securities Details'!U117</f>
        <v>0</v>
      </c>
      <c r="AV214" s="90" t="str">
        <f>IF(AU214="Yes",'Securities Details'!V117,"")</f>
        <v/>
      </c>
      <c r="AW214" s="90">
        <f>'Securities Details'!W117</f>
        <v>0</v>
      </c>
      <c r="AX214" s="90">
        <f>'Securities Details'!X117</f>
        <v>0</v>
      </c>
      <c r="AY214" s="97" t="str">
        <f>IF(AU214="Yes",'Securities Details'!Y117,"")</f>
        <v/>
      </c>
      <c r="AZ214" s="90" t="str">
        <f>IF(AU214="Yes",'Securities Details'!Z117,"")</f>
        <v/>
      </c>
      <c r="BA214" s="90">
        <f>'Securities Details'!AB117</f>
        <v>0</v>
      </c>
      <c r="BB214" s="90" t="str">
        <f>IF(AU214="Yes",'Securities Details'!AA117,"")</f>
        <v/>
      </c>
      <c r="BC214" s="90">
        <f>'Securities Details'!AC117</f>
        <v>0</v>
      </c>
      <c r="BD214" s="90">
        <f>'Securities Details'!AD117</f>
        <v>0</v>
      </c>
      <c r="BE214" s="90">
        <f>'Securities Details'!AE117</f>
        <v>0</v>
      </c>
      <c r="BF214" s="90">
        <f>'Securities Details'!AF117</f>
        <v>0</v>
      </c>
      <c r="BG214" s="90">
        <f>'Securities Details'!AG117</f>
        <v>0</v>
      </c>
      <c r="BH214" s="90">
        <f>'Securities Details'!AH117</f>
        <v>0</v>
      </c>
      <c r="BI214" s="90">
        <f>'Securities Details'!AI117</f>
        <v>0</v>
      </c>
      <c r="BJ214" s="90">
        <f>'Securities Details'!AJ117</f>
        <v>0</v>
      </c>
      <c r="BK214" s="90">
        <f>'Securities Details'!AK117</f>
        <v>0</v>
      </c>
      <c r="BL214" s="90">
        <f>'Securities Details'!AL117</f>
        <v>0</v>
      </c>
      <c r="BM214" s="90">
        <f>'Securities Details'!AM117</f>
        <v>0</v>
      </c>
      <c r="BN214" s="90" t="str">
        <f>IF('Securities Details'!AN117="","",IF('Securities Details'!$E$11="Yes",'Securities Details'!AN117,""))</f>
        <v/>
      </c>
      <c r="BO214" s="90" t="str">
        <f>IF('Securities Details'!AO117="","",IF('Securities Details'!$E$11="Yes",'Securities Details'!AO117,""))</f>
        <v/>
      </c>
      <c r="BP214" s="90" t="str">
        <f>IF('Securities Details'!$E$11="Yes",'Securities Details'!AP117,"")</f>
        <v/>
      </c>
      <c r="BQ214" s="90" t="str">
        <f>IF(BE214=SecDLookups!$S$2,TRIM(LEFT(BF214, SEARCH("-",BF214,1)-1)),"")</f>
        <v/>
      </c>
      <c r="BR214" s="90" t="str">
        <f>IF(BE214=SecDLookups!$S$2,TRIM(RIGHT(BF214, LEN(BF214) - SEARCH("-",BF214,1))),"")</f>
        <v/>
      </c>
      <c r="BS214" s="90" t="str">
        <f>IF(BE214=SecDLookups!$S$3,BF214,"")</f>
        <v/>
      </c>
      <c r="BT214" s="90" t="str">
        <f>IF(BE214=SecDLookups!$S$4,BF214,"")</f>
        <v/>
      </c>
      <c r="BU214" s="90" t="str">
        <f>IF(BG214=SecDLookups!$T$2,TRIM(LEFT(BH214, SEARCH("-",BH214,1)-1)),"")</f>
        <v/>
      </c>
      <c r="BV214" s="90" t="str">
        <f>IF(BG214=SecDLookups!$T$2,TRIM(RIGHT(BH214,LEN(BH214) - SEARCH("-",BH214,1))),"")</f>
        <v/>
      </c>
      <c r="BW214" s="90" t="str">
        <f>IF(BG214=SecDLookups!$T$3,BH214,"")</f>
        <v/>
      </c>
      <c r="BX214" s="90" t="str">
        <f>IF(BG214=SecDLookups!$T$4,BH214,"")</f>
        <v/>
      </c>
      <c r="BY214" s="90" t="str">
        <f>IF(BI214=SecDLookups!$U$2,TRIM(LEFT(BJ214, SEARCH("-",BJ214,1)-1)),"")</f>
        <v/>
      </c>
      <c r="BZ214" s="90" t="str">
        <f>IF(BI214=SecDLookups!$U$2,TRIM(RIGHT(BJ214, LEN(BJ214) - SEARCH("-",BJ214,1))),"")</f>
        <v/>
      </c>
      <c r="CA214" s="90" t="str">
        <f>IF(BI214=SecDLookups!$U$3,BJ214,"")</f>
        <v/>
      </c>
      <c r="CB214" s="90" t="str">
        <f>IF(BI214=SecDLookups!$U$4,BJ214,"")</f>
        <v/>
      </c>
      <c r="CC214" s="90" t="str">
        <f>IF(BK214=SecDLookups!$V$2,TRIM(LEFT(BL214, SEARCH("-",BL214,1)-1)),"")</f>
        <v/>
      </c>
      <c r="CD214" s="90" t="str">
        <f>IF(BK214=SecDLookups!$V$2,TRIM(RIGHT(BL214, LEN(BL214) - SEARCH("-",BL214,1))),"")</f>
        <v/>
      </c>
      <c r="CE214" s="90" t="str">
        <f>IF(BK214=SecDLookups!$V$3,BL214,"")</f>
        <v/>
      </c>
      <c r="CF214" s="90" t="str">
        <f>IF(BK214=SecDLookups!$V$4,BL214,"")</f>
        <v/>
      </c>
    </row>
    <row r="215" spans="28:84" x14ac:dyDescent="0.25">
      <c r="AB215" s="90"/>
      <c r="AC215" s="111">
        <f>'Securities Details'!C118</f>
        <v>0</v>
      </c>
      <c r="AD215" s="111">
        <f>'Securities Details'!D118</f>
        <v>0</v>
      </c>
      <c r="AE215" s="111">
        <f>'Securities Details'!E118</f>
        <v>0</v>
      </c>
      <c r="AF215" s="111">
        <f>'Securities Details'!F118</f>
        <v>0</v>
      </c>
      <c r="AG215" s="111">
        <f>'Securities Details'!G118</f>
        <v>0</v>
      </c>
      <c r="AH215" s="106" t="e">
        <f>VLOOKUP(AG215,SecDLookups!$D$2:$E$11,2,FALSE)</f>
        <v>#N/A</v>
      </c>
      <c r="AI215" s="106">
        <f>'Securities Details'!I118</f>
        <v>0</v>
      </c>
      <c r="AJ215" s="106">
        <f>'Securities Details'!J118</f>
        <v>0</v>
      </c>
      <c r="AK215" s="111">
        <f>'Securities Details'!K118</f>
        <v>0</v>
      </c>
      <c r="AL215" s="111">
        <f>'Securities Details'!L118</f>
        <v>0</v>
      </c>
      <c r="AM215" s="113">
        <f>'Securities Details'!M118</f>
        <v>0</v>
      </c>
      <c r="AN215" s="90">
        <f>'Securities Details'!N118</f>
        <v>0</v>
      </c>
      <c r="AO215" s="90">
        <f>'Securities Details'!O118</f>
        <v>0</v>
      </c>
      <c r="AP215" s="90">
        <f>'Securities Details'!P118</f>
        <v>0</v>
      </c>
      <c r="AQ215" s="90">
        <f>'Securities Details'!Q118</f>
        <v>0</v>
      </c>
      <c r="AR215" s="90">
        <f>'Securities Details'!R118</f>
        <v>0</v>
      </c>
      <c r="AS215" s="97">
        <f>'Securities Details'!S118</f>
        <v>0</v>
      </c>
      <c r="AT215" s="90">
        <f>'Securities Details'!T118</f>
        <v>0</v>
      </c>
      <c r="AU215" s="90">
        <f>'Securities Details'!U118</f>
        <v>0</v>
      </c>
      <c r="AV215" s="90" t="str">
        <f>IF(AU215="Yes",'Securities Details'!V118,"")</f>
        <v/>
      </c>
      <c r="AW215" s="90">
        <f>'Securities Details'!W118</f>
        <v>0</v>
      </c>
      <c r="AX215" s="90">
        <f>'Securities Details'!X118</f>
        <v>0</v>
      </c>
      <c r="AY215" s="97" t="str">
        <f>IF(AU215="Yes",'Securities Details'!Y118,"")</f>
        <v/>
      </c>
      <c r="AZ215" s="90" t="str">
        <f>IF(AU215="Yes",'Securities Details'!Z118,"")</f>
        <v/>
      </c>
      <c r="BA215" s="90">
        <f>'Securities Details'!AB118</f>
        <v>0</v>
      </c>
      <c r="BB215" s="90" t="str">
        <f>IF(AU215="Yes",'Securities Details'!AA118,"")</f>
        <v/>
      </c>
      <c r="BC215" s="90">
        <f>'Securities Details'!AC118</f>
        <v>0</v>
      </c>
      <c r="BD215" s="90">
        <f>'Securities Details'!AD118</f>
        <v>0</v>
      </c>
      <c r="BE215" s="90">
        <f>'Securities Details'!AE118</f>
        <v>0</v>
      </c>
      <c r="BF215" s="90">
        <f>'Securities Details'!AF118</f>
        <v>0</v>
      </c>
      <c r="BG215" s="90">
        <f>'Securities Details'!AG118</f>
        <v>0</v>
      </c>
      <c r="BH215" s="90">
        <f>'Securities Details'!AH118</f>
        <v>0</v>
      </c>
      <c r="BI215" s="90">
        <f>'Securities Details'!AI118</f>
        <v>0</v>
      </c>
      <c r="BJ215" s="90">
        <f>'Securities Details'!AJ118</f>
        <v>0</v>
      </c>
      <c r="BK215" s="90">
        <f>'Securities Details'!AK118</f>
        <v>0</v>
      </c>
      <c r="BL215" s="90">
        <f>'Securities Details'!AL118</f>
        <v>0</v>
      </c>
      <c r="BM215" s="90">
        <f>'Securities Details'!AM118</f>
        <v>0</v>
      </c>
      <c r="BN215" s="90" t="str">
        <f>IF('Securities Details'!AN118="","",IF('Securities Details'!$E$11="Yes",'Securities Details'!AN118,""))</f>
        <v/>
      </c>
      <c r="BO215" s="90" t="str">
        <f>IF('Securities Details'!AO118="","",IF('Securities Details'!$E$11="Yes",'Securities Details'!AO118,""))</f>
        <v/>
      </c>
      <c r="BP215" s="90" t="str">
        <f>IF('Securities Details'!$E$11="Yes",'Securities Details'!AP118,"")</f>
        <v/>
      </c>
      <c r="BQ215" s="90" t="str">
        <f>IF(BE215=SecDLookups!$S$2,TRIM(LEFT(BF215, SEARCH("-",BF215,1)-1)),"")</f>
        <v/>
      </c>
      <c r="BR215" s="90" t="str">
        <f>IF(BE215=SecDLookups!$S$2,TRIM(RIGHT(BF215, LEN(BF215) - SEARCH("-",BF215,1))),"")</f>
        <v/>
      </c>
      <c r="BS215" s="90" t="str">
        <f>IF(BE215=SecDLookups!$S$3,BF215,"")</f>
        <v/>
      </c>
      <c r="BT215" s="90" t="str">
        <f>IF(BE215=SecDLookups!$S$4,BF215,"")</f>
        <v/>
      </c>
      <c r="BU215" s="90" t="str">
        <f>IF(BG215=SecDLookups!$T$2,TRIM(LEFT(BH215, SEARCH("-",BH215,1)-1)),"")</f>
        <v/>
      </c>
      <c r="BV215" s="90" t="str">
        <f>IF(BG215=SecDLookups!$T$2,TRIM(RIGHT(BH215,LEN(BH215) - SEARCH("-",BH215,1))),"")</f>
        <v/>
      </c>
      <c r="BW215" s="90" t="str">
        <f>IF(BG215=SecDLookups!$T$3,BH215,"")</f>
        <v/>
      </c>
      <c r="BX215" s="90" t="str">
        <f>IF(BG215=SecDLookups!$T$4,BH215,"")</f>
        <v/>
      </c>
      <c r="BY215" s="90" t="str">
        <f>IF(BI215=SecDLookups!$U$2,TRIM(LEFT(BJ215, SEARCH("-",BJ215,1)-1)),"")</f>
        <v/>
      </c>
      <c r="BZ215" s="90" t="str">
        <f>IF(BI215=SecDLookups!$U$2,TRIM(RIGHT(BJ215, LEN(BJ215) - SEARCH("-",BJ215,1))),"")</f>
        <v/>
      </c>
      <c r="CA215" s="90" t="str">
        <f>IF(BI215=SecDLookups!$U$3,BJ215,"")</f>
        <v/>
      </c>
      <c r="CB215" s="90" t="str">
        <f>IF(BI215=SecDLookups!$U$4,BJ215,"")</f>
        <v/>
      </c>
      <c r="CC215" s="90" t="str">
        <f>IF(BK215=SecDLookups!$V$2,TRIM(LEFT(BL215, SEARCH("-",BL215,1)-1)),"")</f>
        <v/>
      </c>
      <c r="CD215" s="90" t="str">
        <f>IF(BK215=SecDLookups!$V$2,TRIM(RIGHT(BL215, LEN(BL215) - SEARCH("-",BL215,1))),"")</f>
        <v/>
      </c>
      <c r="CE215" s="90" t="str">
        <f>IF(BK215=SecDLookups!$V$3,BL215,"")</f>
        <v/>
      </c>
      <c r="CF215" s="90" t="str">
        <f>IF(BK215=SecDLookups!$V$4,BL215,"")</f>
        <v/>
      </c>
    </row>
    <row r="216" spans="28:84" x14ac:dyDescent="0.25">
      <c r="AB216" s="89"/>
      <c r="AC216" s="111">
        <f>'Securities Details'!C119</f>
        <v>0</v>
      </c>
      <c r="AD216" s="111">
        <f>'Securities Details'!D119</f>
        <v>0</v>
      </c>
      <c r="AE216" s="111">
        <f>'Securities Details'!E119</f>
        <v>0</v>
      </c>
      <c r="AF216" s="111">
        <f>'Securities Details'!F119</f>
        <v>0</v>
      </c>
      <c r="AG216" s="111">
        <f>'Securities Details'!G119</f>
        <v>0</v>
      </c>
      <c r="AH216" s="106" t="e">
        <f>VLOOKUP(AG216,SecDLookups!$D$2:$E$11,2,FALSE)</f>
        <v>#N/A</v>
      </c>
      <c r="AI216" s="106">
        <f>'Securities Details'!I119</f>
        <v>0</v>
      </c>
      <c r="AJ216" s="106">
        <f>'Securities Details'!J119</f>
        <v>0</v>
      </c>
      <c r="AK216" s="111">
        <f>'Securities Details'!K119</f>
        <v>0</v>
      </c>
      <c r="AL216" s="111">
        <f>'Securities Details'!L119</f>
        <v>0</v>
      </c>
      <c r="AM216" s="113">
        <f>'Securities Details'!M119</f>
        <v>0</v>
      </c>
      <c r="AN216" s="90">
        <f>'Securities Details'!N119</f>
        <v>0</v>
      </c>
      <c r="AO216" s="90">
        <f>'Securities Details'!O119</f>
        <v>0</v>
      </c>
      <c r="AP216" s="90">
        <f>'Securities Details'!P119</f>
        <v>0</v>
      </c>
      <c r="AQ216" s="90">
        <f>'Securities Details'!Q119</f>
        <v>0</v>
      </c>
      <c r="AR216" s="90">
        <f>'Securities Details'!R119</f>
        <v>0</v>
      </c>
      <c r="AS216" s="97">
        <f>'Securities Details'!S119</f>
        <v>0</v>
      </c>
      <c r="AT216" s="90">
        <f>'Securities Details'!T119</f>
        <v>0</v>
      </c>
      <c r="AU216" s="90">
        <f>'Securities Details'!U119</f>
        <v>0</v>
      </c>
      <c r="AV216" s="90" t="str">
        <f>IF(AU216="Yes",'Securities Details'!V119,"")</f>
        <v/>
      </c>
      <c r="AW216" s="90">
        <f>'Securities Details'!W119</f>
        <v>0</v>
      </c>
      <c r="AX216" s="90">
        <f>'Securities Details'!X119</f>
        <v>0</v>
      </c>
      <c r="AY216" s="97" t="str">
        <f>IF(AU216="Yes",'Securities Details'!Y119,"")</f>
        <v/>
      </c>
      <c r="AZ216" s="90" t="str">
        <f>IF(AU216="Yes",'Securities Details'!Z119,"")</f>
        <v/>
      </c>
      <c r="BA216" s="90">
        <f>'Securities Details'!AB119</f>
        <v>0</v>
      </c>
      <c r="BB216" s="90" t="str">
        <f>IF(AU216="Yes",'Securities Details'!AA119,"")</f>
        <v/>
      </c>
      <c r="BC216" s="90">
        <f>'Securities Details'!AC119</f>
        <v>0</v>
      </c>
      <c r="BD216" s="90">
        <f>'Securities Details'!AD119</f>
        <v>0</v>
      </c>
      <c r="BE216" s="90">
        <f>'Securities Details'!AE119</f>
        <v>0</v>
      </c>
      <c r="BF216" s="90">
        <f>'Securities Details'!AF119</f>
        <v>0</v>
      </c>
      <c r="BG216" s="90">
        <f>'Securities Details'!AG119</f>
        <v>0</v>
      </c>
      <c r="BH216" s="90">
        <f>'Securities Details'!AH119</f>
        <v>0</v>
      </c>
      <c r="BI216" s="90">
        <f>'Securities Details'!AI119</f>
        <v>0</v>
      </c>
      <c r="BJ216" s="90">
        <f>'Securities Details'!AJ119</f>
        <v>0</v>
      </c>
      <c r="BK216" s="90">
        <f>'Securities Details'!AK119</f>
        <v>0</v>
      </c>
      <c r="BL216" s="90">
        <f>'Securities Details'!AL119</f>
        <v>0</v>
      </c>
      <c r="BM216" s="90">
        <f>'Securities Details'!AM119</f>
        <v>0</v>
      </c>
      <c r="BN216" s="90" t="str">
        <f>IF('Securities Details'!AN119="","",IF('Securities Details'!$E$11="Yes",'Securities Details'!AN119,""))</f>
        <v/>
      </c>
      <c r="BO216" s="90" t="str">
        <f>IF('Securities Details'!AO119="","",IF('Securities Details'!$E$11="Yes",'Securities Details'!AO119,""))</f>
        <v/>
      </c>
      <c r="BP216" s="90" t="str">
        <f>IF('Securities Details'!$E$11="Yes",'Securities Details'!AP119,"")</f>
        <v/>
      </c>
      <c r="BQ216" s="90" t="str">
        <f>IF(BE216=SecDLookups!$S$2,TRIM(LEFT(BF216, SEARCH("-",BF216,1)-1)),"")</f>
        <v/>
      </c>
      <c r="BR216" s="90" t="str">
        <f>IF(BE216=SecDLookups!$S$2,TRIM(RIGHT(BF216, LEN(BF216) - SEARCH("-",BF216,1))),"")</f>
        <v/>
      </c>
      <c r="BS216" s="90" t="str">
        <f>IF(BE216=SecDLookups!$S$3,BF216,"")</f>
        <v/>
      </c>
      <c r="BT216" s="90" t="str">
        <f>IF(BE216=SecDLookups!$S$4,BF216,"")</f>
        <v/>
      </c>
      <c r="BU216" s="90" t="str">
        <f>IF(BG216=SecDLookups!$T$2,TRIM(LEFT(BH216, SEARCH("-",BH216,1)-1)),"")</f>
        <v/>
      </c>
      <c r="BV216" s="90" t="str">
        <f>IF(BG216=SecDLookups!$T$2,TRIM(RIGHT(BH216,LEN(BH216) - SEARCH("-",BH216,1))),"")</f>
        <v/>
      </c>
      <c r="BW216" s="90" t="str">
        <f>IF(BG216=SecDLookups!$T$3,BH216,"")</f>
        <v/>
      </c>
      <c r="BX216" s="90" t="str">
        <f>IF(BG216=SecDLookups!$T$4,BH216,"")</f>
        <v/>
      </c>
      <c r="BY216" s="90" t="str">
        <f>IF(BI216=SecDLookups!$U$2,TRIM(LEFT(BJ216, SEARCH("-",BJ216,1)-1)),"")</f>
        <v/>
      </c>
      <c r="BZ216" s="90" t="str">
        <f>IF(BI216=SecDLookups!$U$2,TRIM(RIGHT(BJ216, LEN(BJ216) - SEARCH("-",BJ216,1))),"")</f>
        <v/>
      </c>
      <c r="CA216" s="90" t="str">
        <f>IF(BI216=SecDLookups!$U$3,BJ216,"")</f>
        <v/>
      </c>
      <c r="CB216" s="90" t="str">
        <f>IF(BI216=SecDLookups!$U$4,BJ216,"")</f>
        <v/>
      </c>
      <c r="CC216" s="90" t="str">
        <f>IF(BK216=SecDLookups!$V$2,TRIM(LEFT(BL216, SEARCH("-",BL216,1)-1)),"")</f>
        <v/>
      </c>
      <c r="CD216" s="90" t="str">
        <f>IF(BK216=SecDLookups!$V$2,TRIM(RIGHT(BL216, LEN(BL216) - SEARCH("-",BL216,1))),"")</f>
        <v/>
      </c>
      <c r="CE216" s="90" t="str">
        <f>IF(BK216=SecDLookups!$V$3,BL216,"")</f>
        <v/>
      </c>
      <c r="CF216" s="90" t="str">
        <f>IF(BK216=SecDLookups!$V$4,BL216,"")</f>
        <v/>
      </c>
    </row>
    <row r="217" spans="28:84" x14ac:dyDescent="0.25">
      <c r="AB217" s="89"/>
      <c r="AC217" s="111">
        <f>'Securities Details'!C120</f>
        <v>0</v>
      </c>
      <c r="AD217" s="111">
        <f>'Securities Details'!D120</f>
        <v>0</v>
      </c>
      <c r="AE217" s="111">
        <f>'Securities Details'!E120</f>
        <v>0</v>
      </c>
      <c r="AF217" s="111">
        <f>'Securities Details'!F120</f>
        <v>0</v>
      </c>
      <c r="AG217" s="111">
        <f>'Securities Details'!G120</f>
        <v>0</v>
      </c>
      <c r="AH217" s="106" t="e">
        <f>VLOOKUP(AG217,SecDLookups!$D$2:$E$11,2,FALSE)</f>
        <v>#N/A</v>
      </c>
      <c r="AI217" s="106">
        <f>'Securities Details'!I120</f>
        <v>0</v>
      </c>
      <c r="AJ217" s="106">
        <f>'Securities Details'!J120</f>
        <v>0</v>
      </c>
      <c r="AK217" s="111">
        <f>'Securities Details'!K120</f>
        <v>0</v>
      </c>
      <c r="AL217" s="111">
        <f>'Securities Details'!L120</f>
        <v>0</v>
      </c>
      <c r="AM217" s="113">
        <f>'Securities Details'!M120</f>
        <v>0</v>
      </c>
      <c r="AN217" s="90">
        <f>'Securities Details'!N120</f>
        <v>0</v>
      </c>
      <c r="AO217" s="90">
        <f>'Securities Details'!O120</f>
        <v>0</v>
      </c>
      <c r="AP217" s="90">
        <f>'Securities Details'!P120</f>
        <v>0</v>
      </c>
      <c r="AQ217" s="90">
        <f>'Securities Details'!Q120</f>
        <v>0</v>
      </c>
      <c r="AR217" s="90">
        <f>'Securities Details'!R120</f>
        <v>0</v>
      </c>
      <c r="AS217" s="97">
        <f>'Securities Details'!S120</f>
        <v>0</v>
      </c>
      <c r="AT217" s="90">
        <f>'Securities Details'!T120</f>
        <v>0</v>
      </c>
      <c r="AU217" s="90">
        <f>'Securities Details'!U120</f>
        <v>0</v>
      </c>
      <c r="AV217" s="90" t="str">
        <f>IF(AU217="Yes",'Securities Details'!V120,"")</f>
        <v/>
      </c>
      <c r="AW217" s="90">
        <f>'Securities Details'!W120</f>
        <v>0</v>
      </c>
      <c r="AX217" s="90">
        <f>'Securities Details'!X120</f>
        <v>0</v>
      </c>
      <c r="AY217" s="97" t="str">
        <f>IF(AU217="Yes",'Securities Details'!Y120,"")</f>
        <v/>
      </c>
      <c r="AZ217" s="90" t="str">
        <f>IF(AU217="Yes",'Securities Details'!Z120,"")</f>
        <v/>
      </c>
      <c r="BA217" s="90">
        <f>'Securities Details'!AB120</f>
        <v>0</v>
      </c>
      <c r="BB217" s="90" t="str">
        <f>IF(AU217="Yes",'Securities Details'!AA120,"")</f>
        <v/>
      </c>
      <c r="BC217" s="90">
        <f>'Securities Details'!AC120</f>
        <v>0</v>
      </c>
      <c r="BD217" s="90">
        <f>'Securities Details'!AD120</f>
        <v>0</v>
      </c>
      <c r="BE217" s="90">
        <f>'Securities Details'!AE120</f>
        <v>0</v>
      </c>
      <c r="BF217" s="90">
        <f>'Securities Details'!AF120</f>
        <v>0</v>
      </c>
      <c r="BG217" s="90">
        <f>'Securities Details'!AG120</f>
        <v>0</v>
      </c>
      <c r="BH217" s="90">
        <f>'Securities Details'!AH120</f>
        <v>0</v>
      </c>
      <c r="BI217" s="90">
        <f>'Securities Details'!AI120</f>
        <v>0</v>
      </c>
      <c r="BJ217" s="90">
        <f>'Securities Details'!AJ120</f>
        <v>0</v>
      </c>
      <c r="BK217" s="90">
        <f>'Securities Details'!AK120</f>
        <v>0</v>
      </c>
      <c r="BL217" s="90">
        <f>'Securities Details'!AL120</f>
        <v>0</v>
      </c>
      <c r="BM217" s="90">
        <f>'Securities Details'!AM120</f>
        <v>0</v>
      </c>
      <c r="BN217" s="90" t="str">
        <f>IF('Securities Details'!AN120="","",IF('Securities Details'!$E$11="Yes",'Securities Details'!AN120,""))</f>
        <v/>
      </c>
      <c r="BO217" s="90" t="str">
        <f>IF('Securities Details'!AO120="","",IF('Securities Details'!$E$11="Yes",'Securities Details'!AO120,""))</f>
        <v/>
      </c>
      <c r="BP217" s="90" t="str">
        <f>IF('Securities Details'!$E$11="Yes",'Securities Details'!AP120,"")</f>
        <v/>
      </c>
      <c r="BQ217" s="90" t="str">
        <f>IF(BE217=SecDLookups!$S$2,TRIM(LEFT(BF217, SEARCH("-",BF217,1)-1)),"")</f>
        <v/>
      </c>
      <c r="BR217" s="90" t="str">
        <f>IF(BE217=SecDLookups!$S$2,TRIM(RIGHT(BF217, LEN(BF217) - SEARCH("-",BF217,1))),"")</f>
        <v/>
      </c>
      <c r="BS217" s="90" t="str">
        <f>IF(BE217=SecDLookups!$S$3,BF217,"")</f>
        <v/>
      </c>
      <c r="BT217" s="90" t="str">
        <f>IF(BE217=SecDLookups!$S$4,BF217,"")</f>
        <v/>
      </c>
      <c r="BU217" s="90" t="str">
        <f>IF(BG217=SecDLookups!$T$2,TRIM(LEFT(BH217, SEARCH("-",BH217,1)-1)),"")</f>
        <v/>
      </c>
      <c r="BV217" s="90" t="str">
        <f>IF(BG217=SecDLookups!$T$2,TRIM(RIGHT(BH217,LEN(BH217) - SEARCH("-",BH217,1))),"")</f>
        <v/>
      </c>
      <c r="BW217" s="90" t="str">
        <f>IF(BG217=SecDLookups!$T$3,BH217,"")</f>
        <v/>
      </c>
      <c r="BX217" s="90" t="str">
        <f>IF(BG217=SecDLookups!$T$4,BH217,"")</f>
        <v/>
      </c>
      <c r="BY217" s="90" t="str">
        <f>IF(BI217=SecDLookups!$U$2,TRIM(LEFT(BJ217, SEARCH("-",BJ217,1)-1)),"")</f>
        <v/>
      </c>
      <c r="BZ217" s="90" t="str">
        <f>IF(BI217=SecDLookups!$U$2,TRIM(RIGHT(BJ217, LEN(BJ217) - SEARCH("-",BJ217,1))),"")</f>
        <v/>
      </c>
      <c r="CA217" s="90" t="str">
        <f>IF(BI217=SecDLookups!$U$3,BJ217,"")</f>
        <v/>
      </c>
      <c r="CB217" s="90" t="str">
        <f>IF(BI217=SecDLookups!$U$4,BJ217,"")</f>
        <v/>
      </c>
      <c r="CC217" s="90" t="str">
        <f>IF(BK217=SecDLookups!$V$2,TRIM(LEFT(BL217, SEARCH("-",BL217,1)-1)),"")</f>
        <v/>
      </c>
      <c r="CD217" s="90" t="str">
        <f>IF(BK217=SecDLookups!$V$2,TRIM(RIGHT(BL217, LEN(BL217) - SEARCH("-",BL217,1))),"")</f>
        <v/>
      </c>
      <c r="CE217" s="90" t="str">
        <f>IF(BK217=SecDLookups!$V$3,BL217,"")</f>
        <v/>
      </c>
      <c r="CF217" s="90" t="str">
        <f>IF(BK217=SecDLookups!$V$4,BL217,"")</f>
        <v/>
      </c>
    </row>
    <row r="218" spans="28:84" x14ac:dyDescent="0.25">
      <c r="AB218" s="89"/>
      <c r="AC218" s="111">
        <f>'Securities Details'!C121</f>
        <v>0</v>
      </c>
      <c r="AD218" s="111">
        <f>'Securities Details'!D121</f>
        <v>0</v>
      </c>
      <c r="AE218" s="111">
        <f>'Securities Details'!E121</f>
        <v>0</v>
      </c>
      <c r="AF218" s="111">
        <f>'Securities Details'!F121</f>
        <v>0</v>
      </c>
      <c r="AG218" s="111">
        <f>'Securities Details'!G121</f>
        <v>0</v>
      </c>
      <c r="AH218" s="106" t="e">
        <f>VLOOKUP(AG218,SecDLookups!$D$2:$E$11,2,FALSE)</f>
        <v>#N/A</v>
      </c>
      <c r="AI218" s="106">
        <f>'Securities Details'!I121</f>
        <v>0</v>
      </c>
      <c r="AJ218" s="106">
        <f>'Securities Details'!J121</f>
        <v>0</v>
      </c>
      <c r="AK218" s="111">
        <f>'Securities Details'!K121</f>
        <v>0</v>
      </c>
      <c r="AL218" s="111">
        <f>'Securities Details'!L121</f>
        <v>0</v>
      </c>
      <c r="AM218" s="113">
        <f>'Securities Details'!M121</f>
        <v>0</v>
      </c>
      <c r="AN218" s="90">
        <f>'Securities Details'!N121</f>
        <v>0</v>
      </c>
      <c r="AO218" s="90">
        <f>'Securities Details'!O121</f>
        <v>0</v>
      </c>
      <c r="AP218" s="90">
        <f>'Securities Details'!P121</f>
        <v>0</v>
      </c>
      <c r="AQ218" s="90">
        <f>'Securities Details'!Q121</f>
        <v>0</v>
      </c>
      <c r="AR218" s="90">
        <f>'Securities Details'!R121</f>
        <v>0</v>
      </c>
      <c r="AS218" s="97">
        <f>'Securities Details'!S121</f>
        <v>0</v>
      </c>
      <c r="AT218" s="90">
        <f>'Securities Details'!T121</f>
        <v>0</v>
      </c>
      <c r="AU218" s="90">
        <f>'Securities Details'!U121</f>
        <v>0</v>
      </c>
      <c r="AV218" s="90" t="str">
        <f>IF(AU218="Yes",'Securities Details'!V121,"")</f>
        <v/>
      </c>
      <c r="AW218" s="90">
        <f>'Securities Details'!W121</f>
        <v>0</v>
      </c>
      <c r="AX218" s="90">
        <f>'Securities Details'!X121</f>
        <v>0</v>
      </c>
      <c r="AY218" s="97" t="str">
        <f>IF(AU218="Yes",'Securities Details'!Y121,"")</f>
        <v/>
      </c>
      <c r="AZ218" s="90" t="str">
        <f>IF(AU218="Yes",'Securities Details'!Z121,"")</f>
        <v/>
      </c>
      <c r="BA218" s="90">
        <f>'Securities Details'!AB121</f>
        <v>0</v>
      </c>
      <c r="BB218" s="90" t="str">
        <f>IF(AU218="Yes",'Securities Details'!AA121,"")</f>
        <v/>
      </c>
      <c r="BC218" s="90">
        <f>'Securities Details'!AC121</f>
        <v>0</v>
      </c>
      <c r="BD218" s="90">
        <f>'Securities Details'!AD121</f>
        <v>0</v>
      </c>
      <c r="BE218" s="90">
        <f>'Securities Details'!AE121</f>
        <v>0</v>
      </c>
      <c r="BF218" s="90">
        <f>'Securities Details'!AF121</f>
        <v>0</v>
      </c>
      <c r="BG218" s="90">
        <f>'Securities Details'!AG121</f>
        <v>0</v>
      </c>
      <c r="BH218" s="90">
        <f>'Securities Details'!AH121</f>
        <v>0</v>
      </c>
      <c r="BI218" s="90">
        <f>'Securities Details'!AI121</f>
        <v>0</v>
      </c>
      <c r="BJ218" s="90">
        <f>'Securities Details'!AJ121</f>
        <v>0</v>
      </c>
      <c r="BK218" s="90">
        <f>'Securities Details'!AK121</f>
        <v>0</v>
      </c>
      <c r="BL218" s="90">
        <f>'Securities Details'!AL121</f>
        <v>0</v>
      </c>
      <c r="BM218" s="90">
        <f>'Securities Details'!AM121</f>
        <v>0</v>
      </c>
      <c r="BN218" s="90" t="str">
        <f>IF('Securities Details'!AN121="","",IF('Securities Details'!$E$11="Yes",'Securities Details'!AN121,""))</f>
        <v/>
      </c>
      <c r="BO218" s="90" t="str">
        <f>IF('Securities Details'!AO121="","",IF('Securities Details'!$E$11="Yes",'Securities Details'!AO121,""))</f>
        <v/>
      </c>
      <c r="BP218" s="90" t="str">
        <f>IF('Securities Details'!$E$11="Yes",'Securities Details'!AP121,"")</f>
        <v/>
      </c>
      <c r="BQ218" s="90" t="str">
        <f>IF(BE218=SecDLookups!$S$2,TRIM(LEFT(BF218, SEARCH("-",BF218,1)-1)),"")</f>
        <v/>
      </c>
      <c r="BR218" s="90" t="str">
        <f>IF(BE218=SecDLookups!$S$2,TRIM(RIGHT(BF218, LEN(BF218) - SEARCH("-",BF218,1))),"")</f>
        <v/>
      </c>
      <c r="BS218" s="90" t="str">
        <f>IF(BE218=SecDLookups!$S$3,BF218,"")</f>
        <v/>
      </c>
      <c r="BT218" s="90" t="str">
        <f>IF(BE218=SecDLookups!$S$4,BF218,"")</f>
        <v/>
      </c>
      <c r="BU218" s="90" t="str">
        <f>IF(BG218=SecDLookups!$T$2,TRIM(LEFT(BH218, SEARCH("-",BH218,1)-1)),"")</f>
        <v/>
      </c>
      <c r="BV218" s="90" t="str">
        <f>IF(BG218=SecDLookups!$T$2,TRIM(RIGHT(BH218,LEN(BH218) - SEARCH("-",BH218,1))),"")</f>
        <v/>
      </c>
      <c r="BW218" s="90" t="str">
        <f>IF(BG218=SecDLookups!$T$3,BH218,"")</f>
        <v/>
      </c>
      <c r="BX218" s="90" t="str">
        <f>IF(BG218=SecDLookups!$T$4,BH218,"")</f>
        <v/>
      </c>
      <c r="BY218" s="90" t="str">
        <f>IF(BI218=SecDLookups!$U$2,TRIM(LEFT(BJ218, SEARCH("-",BJ218,1)-1)),"")</f>
        <v/>
      </c>
      <c r="BZ218" s="90" t="str">
        <f>IF(BI218=SecDLookups!$U$2,TRIM(RIGHT(BJ218, LEN(BJ218) - SEARCH("-",BJ218,1))),"")</f>
        <v/>
      </c>
      <c r="CA218" s="90" t="str">
        <f>IF(BI218=SecDLookups!$U$3,BJ218,"")</f>
        <v/>
      </c>
      <c r="CB218" s="90" t="str">
        <f>IF(BI218=SecDLookups!$U$4,BJ218,"")</f>
        <v/>
      </c>
      <c r="CC218" s="90" t="str">
        <f>IF(BK218=SecDLookups!$V$2,TRIM(LEFT(BL218, SEARCH("-",BL218,1)-1)),"")</f>
        <v/>
      </c>
      <c r="CD218" s="90" t="str">
        <f>IF(BK218=SecDLookups!$V$2,TRIM(RIGHT(BL218, LEN(BL218) - SEARCH("-",BL218,1))),"")</f>
        <v/>
      </c>
      <c r="CE218" s="90" t="str">
        <f>IF(BK218=SecDLookups!$V$3,BL218,"")</f>
        <v/>
      </c>
      <c r="CF218" s="90" t="str">
        <f>IF(BK218=SecDLookups!$V$4,BL218,"")</f>
        <v/>
      </c>
    </row>
    <row r="219" spans="28:84" x14ac:dyDescent="0.25">
      <c r="AB219" s="89"/>
      <c r="AC219" s="111">
        <f>'Securities Details'!C122</f>
        <v>0</v>
      </c>
      <c r="AD219" s="111">
        <f>'Securities Details'!D122</f>
        <v>0</v>
      </c>
      <c r="AE219" s="111">
        <f>'Securities Details'!E122</f>
        <v>0</v>
      </c>
      <c r="AF219" s="111">
        <f>'Securities Details'!F122</f>
        <v>0</v>
      </c>
      <c r="AG219" s="111">
        <f>'Securities Details'!G122</f>
        <v>0</v>
      </c>
      <c r="AH219" s="106" t="e">
        <f>VLOOKUP(AG219,SecDLookups!$D$2:$E$11,2,FALSE)</f>
        <v>#N/A</v>
      </c>
      <c r="AI219" s="106">
        <f>'Securities Details'!I122</f>
        <v>0</v>
      </c>
      <c r="AJ219" s="106">
        <f>'Securities Details'!J122</f>
        <v>0</v>
      </c>
      <c r="AK219" s="111">
        <f>'Securities Details'!K122</f>
        <v>0</v>
      </c>
      <c r="AL219" s="111">
        <f>'Securities Details'!L122</f>
        <v>0</v>
      </c>
      <c r="AM219" s="113">
        <f>'Securities Details'!M122</f>
        <v>0</v>
      </c>
      <c r="AN219" s="90">
        <f>'Securities Details'!N122</f>
        <v>0</v>
      </c>
      <c r="AO219" s="90">
        <f>'Securities Details'!O122</f>
        <v>0</v>
      </c>
      <c r="AP219" s="90">
        <f>'Securities Details'!P122</f>
        <v>0</v>
      </c>
      <c r="AQ219" s="90">
        <f>'Securities Details'!Q122</f>
        <v>0</v>
      </c>
      <c r="AR219" s="90">
        <f>'Securities Details'!R122</f>
        <v>0</v>
      </c>
      <c r="AS219" s="97">
        <f>'Securities Details'!S122</f>
        <v>0</v>
      </c>
      <c r="AT219" s="90">
        <f>'Securities Details'!T122</f>
        <v>0</v>
      </c>
      <c r="AU219" s="90">
        <f>'Securities Details'!U122</f>
        <v>0</v>
      </c>
      <c r="AV219" s="90" t="str">
        <f>IF(AU219="Yes",'Securities Details'!V122,"")</f>
        <v/>
      </c>
      <c r="AW219" s="90">
        <f>'Securities Details'!W122</f>
        <v>0</v>
      </c>
      <c r="AX219" s="90">
        <f>'Securities Details'!X122</f>
        <v>0</v>
      </c>
      <c r="AY219" s="97" t="str">
        <f>IF(AU219="Yes",'Securities Details'!Y122,"")</f>
        <v/>
      </c>
      <c r="AZ219" s="90" t="str">
        <f>IF(AU219="Yes",'Securities Details'!Z122,"")</f>
        <v/>
      </c>
      <c r="BA219" s="90">
        <f>'Securities Details'!AB122</f>
        <v>0</v>
      </c>
      <c r="BB219" s="90" t="str">
        <f>IF(AU219="Yes",'Securities Details'!AA122,"")</f>
        <v/>
      </c>
      <c r="BC219" s="90">
        <f>'Securities Details'!AC122</f>
        <v>0</v>
      </c>
      <c r="BD219" s="90">
        <f>'Securities Details'!AD122</f>
        <v>0</v>
      </c>
      <c r="BE219" s="90">
        <f>'Securities Details'!AE122</f>
        <v>0</v>
      </c>
      <c r="BF219" s="90">
        <f>'Securities Details'!AF122</f>
        <v>0</v>
      </c>
      <c r="BG219" s="90">
        <f>'Securities Details'!AG122</f>
        <v>0</v>
      </c>
      <c r="BH219" s="90">
        <f>'Securities Details'!AH122</f>
        <v>0</v>
      </c>
      <c r="BI219" s="90">
        <f>'Securities Details'!AI122</f>
        <v>0</v>
      </c>
      <c r="BJ219" s="90">
        <f>'Securities Details'!AJ122</f>
        <v>0</v>
      </c>
      <c r="BK219" s="90">
        <f>'Securities Details'!AK122</f>
        <v>0</v>
      </c>
      <c r="BL219" s="90">
        <f>'Securities Details'!AL122</f>
        <v>0</v>
      </c>
      <c r="BM219" s="90">
        <f>'Securities Details'!AM122</f>
        <v>0</v>
      </c>
      <c r="BN219" s="90" t="str">
        <f>IF('Securities Details'!AN122="","",IF('Securities Details'!$E$11="Yes",'Securities Details'!AN122,""))</f>
        <v/>
      </c>
      <c r="BO219" s="90" t="str">
        <f>IF('Securities Details'!AO122="","",IF('Securities Details'!$E$11="Yes",'Securities Details'!AO122,""))</f>
        <v/>
      </c>
      <c r="BP219" s="90" t="str">
        <f>IF('Securities Details'!$E$11="Yes",'Securities Details'!AP122,"")</f>
        <v/>
      </c>
      <c r="BQ219" s="90" t="str">
        <f>IF(BE219=SecDLookups!$S$2,TRIM(LEFT(BF219, SEARCH("-",BF219,1)-1)),"")</f>
        <v/>
      </c>
      <c r="BR219" s="90" t="str">
        <f>IF(BE219=SecDLookups!$S$2,TRIM(RIGHT(BF219, LEN(BF219) - SEARCH("-",BF219,1))),"")</f>
        <v/>
      </c>
      <c r="BS219" s="90" t="str">
        <f>IF(BE219=SecDLookups!$S$3,BF219,"")</f>
        <v/>
      </c>
      <c r="BT219" s="90" t="str">
        <f>IF(BE219=SecDLookups!$S$4,BF219,"")</f>
        <v/>
      </c>
      <c r="BU219" s="90" t="str">
        <f>IF(BG219=SecDLookups!$T$2,TRIM(LEFT(BH219, SEARCH("-",BH219,1)-1)),"")</f>
        <v/>
      </c>
      <c r="BV219" s="90" t="str">
        <f>IF(BG219=SecDLookups!$T$2,TRIM(RIGHT(BH219,LEN(BH219) - SEARCH("-",BH219,1))),"")</f>
        <v/>
      </c>
      <c r="BW219" s="90" t="str">
        <f>IF(BG219=SecDLookups!$T$3,BH219,"")</f>
        <v/>
      </c>
      <c r="BX219" s="90" t="str">
        <f>IF(BG219=SecDLookups!$T$4,BH219,"")</f>
        <v/>
      </c>
      <c r="BY219" s="90" t="str">
        <f>IF(BI219=SecDLookups!$U$2,TRIM(LEFT(BJ219, SEARCH("-",BJ219,1)-1)),"")</f>
        <v/>
      </c>
      <c r="BZ219" s="90" t="str">
        <f>IF(BI219=SecDLookups!$U$2,TRIM(RIGHT(BJ219, LEN(BJ219) - SEARCH("-",BJ219,1))),"")</f>
        <v/>
      </c>
      <c r="CA219" s="90" t="str">
        <f>IF(BI219=SecDLookups!$U$3,BJ219,"")</f>
        <v/>
      </c>
      <c r="CB219" s="90" t="str">
        <f>IF(BI219=SecDLookups!$U$4,BJ219,"")</f>
        <v/>
      </c>
      <c r="CC219" s="90" t="str">
        <f>IF(BK219=SecDLookups!$V$2,TRIM(LEFT(BL219, SEARCH("-",BL219,1)-1)),"")</f>
        <v/>
      </c>
      <c r="CD219" s="90" t="str">
        <f>IF(BK219=SecDLookups!$V$2,TRIM(RIGHT(BL219, LEN(BL219) - SEARCH("-",BL219,1))),"")</f>
        <v/>
      </c>
      <c r="CE219" s="90" t="str">
        <f>IF(BK219=SecDLookups!$V$3,BL219,"")</f>
        <v/>
      </c>
      <c r="CF219" s="90" t="str">
        <f>IF(BK219=SecDLookups!$V$4,BL219,"")</f>
        <v/>
      </c>
    </row>
    <row r="220" spans="28:84" x14ac:dyDescent="0.25">
      <c r="AB220" s="89"/>
      <c r="AC220" s="111">
        <f>'Securities Details'!C123</f>
        <v>0</v>
      </c>
      <c r="AD220" s="111">
        <f>'Securities Details'!D123</f>
        <v>0</v>
      </c>
      <c r="AE220" s="111">
        <f>'Securities Details'!E123</f>
        <v>0</v>
      </c>
      <c r="AF220" s="111">
        <f>'Securities Details'!F123</f>
        <v>0</v>
      </c>
      <c r="AG220" s="111">
        <f>'Securities Details'!G123</f>
        <v>0</v>
      </c>
      <c r="AH220" s="106" t="e">
        <f>VLOOKUP(AG220,SecDLookups!$D$2:$E$11,2,FALSE)</f>
        <v>#N/A</v>
      </c>
      <c r="AI220" s="106">
        <f>'Securities Details'!I123</f>
        <v>0</v>
      </c>
      <c r="AJ220" s="106">
        <f>'Securities Details'!J123</f>
        <v>0</v>
      </c>
      <c r="AK220" s="111">
        <f>'Securities Details'!K123</f>
        <v>0</v>
      </c>
      <c r="AL220" s="111">
        <f>'Securities Details'!L123</f>
        <v>0</v>
      </c>
      <c r="AM220" s="113">
        <f>'Securities Details'!M123</f>
        <v>0</v>
      </c>
      <c r="AN220" s="90">
        <f>'Securities Details'!N123</f>
        <v>0</v>
      </c>
      <c r="AO220" s="90">
        <f>'Securities Details'!O123</f>
        <v>0</v>
      </c>
      <c r="AP220" s="90">
        <f>'Securities Details'!P123</f>
        <v>0</v>
      </c>
      <c r="AQ220" s="90">
        <f>'Securities Details'!Q123</f>
        <v>0</v>
      </c>
      <c r="AR220" s="90">
        <f>'Securities Details'!R123</f>
        <v>0</v>
      </c>
      <c r="AS220" s="97">
        <f>'Securities Details'!S123</f>
        <v>0</v>
      </c>
      <c r="AT220" s="90">
        <f>'Securities Details'!T123</f>
        <v>0</v>
      </c>
      <c r="AU220" s="90">
        <f>'Securities Details'!U123</f>
        <v>0</v>
      </c>
      <c r="AV220" s="90" t="str">
        <f>IF(AU220="Yes",'Securities Details'!V123,"")</f>
        <v/>
      </c>
      <c r="AW220" s="90">
        <f>'Securities Details'!W123</f>
        <v>0</v>
      </c>
      <c r="AX220" s="90">
        <f>'Securities Details'!X123</f>
        <v>0</v>
      </c>
      <c r="AY220" s="97" t="str">
        <f>IF(AU220="Yes",'Securities Details'!Y123,"")</f>
        <v/>
      </c>
      <c r="AZ220" s="90" t="str">
        <f>IF(AU220="Yes",'Securities Details'!Z123,"")</f>
        <v/>
      </c>
      <c r="BA220" s="90">
        <f>'Securities Details'!AB123</f>
        <v>0</v>
      </c>
      <c r="BB220" s="90" t="str">
        <f>IF(AU220="Yes",'Securities Details'!AA123,"")</f>
        <v/>
      </c>
      <c r="BC220" s="90">
        <f>'Securities Details'!AC123</f>
        <v>0</v>
      </c>
      <c r="BD220" s="90">
        <f>'Securities Details'!AD123</f>
        <v>0</v>
      </c>
      <c r="BE220" s="90">
        <f>'Securities Details'!AE123</f>
        <v>0</v>
      </c>
      <c r="BF220" s="90">
        <f>'Securities Details'!AF123</f>
        <v>0</v>
      </c>
      <c r="BG220" s="90">
        <f>'Securities Details'!AG123</f>
        <v>0</v>
      </c>
      <c r="BH220" s="90">
        <f>'Securities Details'!AH123</f>
        <v>0</v>
      </c>
      <c r="BI220" s="90">
        <f>'Securities Details'!AI123</f>
        <v>0</v>
      </c>
      <c r="BJ220" s="90">
        <f>'Securities Details'!AJ123</f>
        <v>0</v>
      </c>
      <c r="BK220" s="90">
        <f>'Securities Details'!AK123</f>
        <v>0</v>
      </c>
      <c r="BL220" s="90">
        <f>'Securities Details'!AL123</f>
        <v>0</v>
      </c>
      <c r="BM220" s="90">
        <f>'Securities Details'!AM123</f>
        <v>0</v>
      </c>
      <c r="BN220" s="90" t="str">
        <f>IF('Securities Details'!AN123="","",IF('Securities Details'!$E$11="Yes",'Securities Details'!AN123,""))</f>
        <v/>
      </c>
      <c r="BO220" s="90" t="str">
        <f>IF('Securities Details'!AO123="","",IF('Securities Details'!$E$11="Yes",'Securities Details'!AO123,""))</f>
        <v/>
      </c>
      <c r="BP220" s="90" t="str">
        <f>IF('Securities Details'!$E$11="Yes",'Securities Details'!AP123,"")</f>
        <v/>
      </c>
      <c r="BQ220" s="90" t="str">
        <f>IF(BE220=SecDLookups!$S$2,TRIM(LEFT(BF220, SEARCH("-",BF220,1)-1)),"")</f>
        <v/>
      </c>
      <c r="BR220" s="90" t="str">
        <f>IF(BE220=SecDLookups!$S$2,TRIM(RIGHT(BF220, LEN(BF220) - SEARCH("-",BF220,1))),"")</f>
        <v/>
      </c>
      <c r="BS220" s="90" t="str">
        <f>IF(BE220=SecDLookups!$S$3,BF220,"")</f>
        <v/>
      </c>
      <c r="BT220" s="90" t="str">
        <f>IF(BE220=SecDLookups!$S$4,BF220,"")</f>
        <v/>
      </c>
      <c r="BU220" s="90" t="str">
        <f>IF(BG220=SecDLookups!$T$2,TRIM(LEFT(BH220, SEARCH("-",BH220,1)-1)),"")</f>
        <v/>
      </c>
      <c r="BV220" s="90" t="str">
        <f>IF(BG220=SecDLookups!$T$2,TRIM(RIGHT(BH220,LEN(BH220) - SEARCH("-",BH220,1))),"")</f>
        <v/>
      </c>
      <c r="BW220" s="90" t="str">
        <f>IF(BG220=SecDLookups!$T$3,BH220,"")</f>
        <v/>
      </c>
      <c r="BX220" s="90" t="str">
        <f>IF(BG220=SecDLookups!$T$4,BH220,"")</f>
        <v/>
      </c>
      <c r="BY220" s="90" t="str">
        <f>IF(BI220=SecDLookups!$U$2,TRIM(LEFT(BJ220, SEARCH("-",BJ220,1)-1)),"")</f>
        <v/>
      </c>
      <c r="BZ220" s="90" t="str">
        <f>IF(BI220=SecDLookups!$U$2,TRIM(RIGHT(BJ220, LEN(BJ220) - SEARCH("-",BJ220,1))),"")</f>
        <v/>
      </c>
      <c r="CA220" s="90" t="str">
        <f>IF(BI220=SecDLookups!$U$3,BJ220,"")</f>
        <v/>
      </c>
      <c r="CB220" s="90" t="str">
        <f>IF(BI220=SecDLookups!$U$4,BJ220,"")</f>
        <v/>
      </c>
      <c r="CC220" s="90" t="str">
        <f>IF(BK220=SecDLookups!$V$2,TRIM(LEFT(BL220, SEARCH("-",BL220,1)-1)),"")</f>
        <v/>
      </c>
      <c r="CD220" s="90" t="str">
        <f>IF(BK220=SecDLookups!$V$2,TRIM(RIGHT(BL220, LEN(BL220) - SEARCH("-",BL220,1))),"")</f>
        <v/>
      </c>
      <c r="CE220" s="90" t="str">
        <f>IF(BK220=SecDLookups!$V$3,BL220,"")</f>
        <v/>
      </c>
      <c r="CF220" s="90" t="str">
        <f>IF(BK220=SecDLookups!$V$4,BL220,"")</f>
        <v/>
      </c>
    </row>
    <row r="221" spans="28:84" x14ac:dyDescent="0.25">
      <c r="AB221" s="89"/>
      <c r="AC221" s="111">
        <f>'Securities Details'!C124</f>
        <v>0</v>
      </c>
      <c r="AD221" s="111">
        <f>'Securities Details'!D124</f>
        <v>0</v>
      </c>
      <c r="AE221" s="111">
        <f>'Securities Details'!E124</f>
        <v>0</v>
      </c>
      <c r="AF221" s="111">
        <f>'Securities Details'!F124</f>
        <v>0</v>
      </c>
      <c r="AG221" s="111">
        <f>'Securities Details'!G124</f>
        <v>0</v>
      </c>
      <c r="AH221" s="106" t="e">
        <f>VLOOKUP(AG221,SecDLookups!$D$2:$E$11,2,FALSE)</f>
        <v>#N/A</v>
      </c>
      <c r="AI221" s="106">
        <f>'Securities Details'!I124</f>
        <v>0</v>
      </c>
      <c r="AJ221" s="106">
        <f>'Securities Details'!J124</f>
        <v>0</v>
      </c>
      <c r="AK221" s="111">
        <f>'Securities Details'!K124</f>
        <v>0</v>
      </c>
      <c r="AL221" s="111">
        <f>'Securities Details'!L124</f>
        <v>0</v>
      </c>
      <c r="AM221" s="113">
        <f>'Securities Details'!M124</f>
        <v>0</v>
      </c>
      <c r="AN221" s="90">
        <f>'Securities Details'!N124</f>
        <v>0</v>
      </c>
      <c r="AO221" s="90">
        <f>'Securities Details'!O124</f>
        <v>0</v>
      </c>
      <c r="AP221" s="90">
        <f>'Securities Details'!P124</f>
        <v>0</v>
      </c>
      <c r="AQ221" s="90">
        <f>'Securities Details'!Q124</f>
        <v>0</v>
      </c>
      <c r="AR221" s="90">
        <f>'Securities Details'!R124</f>
        <v>0</v>
      </c>
      <c r="AS221" s="97">
        <f>'Securities Details'!S124</f>
        <v>0</v>
      </c>
      <c r="AT221" s="90">
        <f>'Securities Details'!T124</f>
        <v>0</v>
      </c>
      <c r="AU221" s="90">
        <f>'Securities Details'!U124</f>
        <v>0</v>
      </c>
      <c r="AV221" s="90" t="str">
        <f>IF(AU221="Yes",'Securities Details'!V124,"")</f>
        <v/>
      </c>
      <c r="AW221" s="90">
        <f>'Securities Details'!W124</f>
        <v>0</v>
      </c>
      <c r="AX221" s="90">
        <f>'Securities Details'!X124</f>
        <v>0</v>
      </c>
      <c r="AY221" s="97" t="str">
        <f>IF(AU221="Yes",'Securities Details'!Y124,"")</f>
        <v/>
      </c>
      <c r="AZ221" s="90" t="str">
        <f>IF(AU221="Yes",'Securities Details'!Z124,"")</f>
        <v/>
      </c>
      <c r="BA221" s="90">
        <f>'Securities Details'!AB124</f>
        <v>0</v>
      </c>
      <c r="BB221" s="90" t="str">
        <f>IF(AU221="Yes",'Securities Details'!AA124,"")</f>
        <v/>
      </c>
      <c r="BC221" s="90">
        <f>'Securities Details'!AC124</f>
        <v>0</v>
      </c>
      <c r="BD221" s="90">
        <f>'Securities Details'!AD124</f>
        <v>0</v>
      </c>
      <c r="BE221" s="90">
        <f>'Securities Details'!AE124</f>
        <v>0</v>
      </c>
      <c r="BF221" s="90">
        <f>'Securities Details'!AF124</f>
        <v>0</v>
      </c>
      <c r="BG221" s="90">
        <f>'Securities Details'!AG124</f>
        <v>0</v>
      </c>
      <c r="BH221" s="90">
        <f>'Securities Details'!AH124</f>
        <v>0</v>
      </c>
      <c r="BI221" s="90">
        <f>'Securities Details'!AI124</f>
        <v>0</v>
      </c>
      <c r="BJ221" s="90">
        <f>'Securities Details'!AJ124</f>
        <v>0</v>
      </c>
      <c r="BK221" s="90">
        <f>'Securities Details'!AK124</f>
        <v>0</v>
      </c>
      <c r="BL221" s="90">
        <f>'Securities Details'!AL124</f>
        <v>0</v>
      </c>
      <c r="BM221" s="90">
        <f>'Securities Details'!AM124</f>
        <v>0</v>
      </c>
      <c r="BN221" s="90" t="str">
        <f>IF('Securities Details'!AN124="","",IF('Securities Details'!$E$11="Yes",'Securities Details'!AN124,""))</f>
        <v/>
      </c>
      <c r="BO221" s="90" t="str">
        <f>IF('Securities Details'!AO124="","",IF('Securities Details'!$E$11="Yes",'Securities Details'!AO124,""))</f>
        <v/>
      </c>
      <c r="BP221" s="90" t="str">
        <f>IF('Securities Details'!$E$11="Yes",'Securities Details'!AP124,"")</f>
        <v/>
      </c>
      <c r="BQ221" s="90" t="str">
        <f>IF(BE221=SecDLookups!$S$2,TRIM(LEFT(BF221, SEARCH("-",BF221,1)-1)),"")</f>
        <v/>
      </c>
      <c r="BR221" s="90" t="str">
        <f>IF(BE221=SecDLookups!$S$2,TRIM(RIGHT(BF221, LEN(BF221) - SEARCH("-",BF221,1))),"")</f>
        <v/>
      </c>
      <c r="BS221" s="90" t="str">
        <f>IF(BE221=SecDLookups!$S$3,BF221,"")</f>
        <v/>
      </c>
      <c r="BT221" s="90" t="str">
        <f>IF(BE221=SecDLookups!$S$4,BF221,"")</f>
        <v/>
      </c>
      <c r="BU221" s="90" t="str">
        <f>IF(BG221=SecDLookups!$T$2,TRIM(LEFT(BH221, SEARCH("-",BH221,1)-1)),"")</f>
        <v/>
      </c>
      <c r="BV221" s="90" t="str">
        <f>IF(BG221=SecDLookups!$T$2,TRIM(RIGHT(BH221,LEN(BH221) - SEARCH("-",BH221,1))),"")</f>
        <v/>
      </c>
      <c r="BW221" s="90" t="str">
        <f>IF(BG221=SecDLookups!$T$3,BH221,"")</f>
        <v/>
      </c>
      <c r="BX221" s="90" t="str">
        <f>IF(BG221=SecDLookups!$T$4,BH221,"")</f>
        <v/>
      </c>
      <c r="BY221" s="90" t="str">
        <f>IF(BI221=SecDLookups!$U$2,TRIM(LEFT(BJ221, SEARCH("-",BJ221,1)-1)),"")</f>
        <v/>
      </c>
      <c r="BZ221" s="90" t="str">
        <f>IF(BI221=SecDLookups!$U$2,TRIM(RIGHT(BJ221, LEN(BJ221) - SEARCH("-",BJ221,1))),"")</f>
        <v/>
      </c>
      <c r="CA221" s="90" t="str">
        <f>IF(BI221=SecDLookups!$U$3,BJ221,"")</f>
        <v/>
      </c>
      <c r="CB221" s="90" t="str">
        <f>IF(BI221=SecDLookups!$U$4,BJ221,"")</f>
        <v/>
      </c>
      <c r="CC221" s="90" t="str">
        <f>IF(BK221=SecDLookups!$V$2,TRIM(LEFT(BL221, SEARCH("-",BL221,1)-1)),"")</f>
        <v/>
      </c>
      <c r="CD221" s="90" t="str">
        <f>IF(BK221=SecDLookups!$V$2,TRIM(RIGHT(BL221, LEN(BL221) - SEARCH("-",BL221,1))),"")</f>
        <v/>
      </c>
      <c r="CE221" s="90" t="str">
        <f>IF(BK221=SecDLookups!$V$3,BL221,"")</f>
        <v/>
      </c>
      <c r="CF221" s="90" t="str">
        <f>IF(BK221=SecDLookups!$V$4,BL221,"")</f>
        <v/>
      </c>
    </row>
    <row r="222" spans="28:84" x14ac:dyDescent="0.25">
      <c r="AB222" s="89"/>
      <c r="AC222" s="111">
        <f>'Securities Details'!C125</f>
        <v>0</v>
      </c>
      <c r="AD222" s="111">
        <f>'Securities Details'!D125</f>
        <v>0</v>
      </c>
      <c r="AE222" s="111">
        <f>'Securities Details'!E125</f>
        <v>0</v>
      </c>
      <c r="AF222" s="111">
        <f>'Securities Details'!F125</f>
        <v>0</v>
      </c>
      <c r="AG222" s="111">
        <f>'Securities Details'!G125</f>
        <v>0</v>
      </c>
      <c r="AH222" s="106" t="e">
        <f>VLOOKUP(AG222,SecDLookups!$D$2:$E$11,2,FALSE)</f>
        <v>#N/A</v>
      </c>
      <c r="AI222" s="106">
        <f>'Securities Details'!I125</f>
        <v>0</v>
      </c>
      <c r="AJ222" s="106">
        <f>'Securities Details'!J125</f>
        <v>0</v>
      </c>
      <c r="AK222" s="111">
        <f>'Securities Details'!K125</f>
        <v>0</v>
      </c>
      <c r="AL222" s="111">
        <f>'Securities Details'!L125</f>
        <v>0</v>
      </c>
      <c r="AM222" s="113">
        <f>'Securities Details'!M125</f>
        <v>0</v>
      </c>
      <c r="AN222" s="90">
        <f>'Securities Details'!N125</f>
        <v>0</v>
      </c>
      <c r="AO222" s="90">
        <f>'Securities Details'!O125</f>
        <v>0</v>
      </c>
      <c r="AP222" s="90">
        <f>'Securities Details'!P125</f>
        <v>0</v>
      </c>
      <c r="AQ222" s="90">
        <f>'Securities Details'!Q125</f>
        <v>0</v>
      </c>
      <c r="AR222" s="90">
        <f>'Securities Details'!R125</f>
        <v>0</v>
      </c>
      <c r="AS222" s="97">
        <f>'Securities Details'!S125</f>
        <v>0</v>
      </c>
      <c r="AT222" s="90">
        <f>'Securities Details'!T125</f>
        <v>0</v>
      </c>
      <c r="AU222" s="90">
        <f>'Securities Details'!U125</f>
        <v>0</v>
      </c>
      <c r="AV222" s="90" t="str">
        <f>IF(AU222="Yes",'Securities Details'!V125,"")</f>
        <v/>
      </c>
      <c r="AW222" s="90">
        <f>'Securities Details'!W125</f>
        <v>0</v>
      </c>
      <c r="AX222" s="90">
        <f>'Securities Details'!X125</f>
        <v>0</v>
      </c>
      <c r="AY222" s="97" t="str">
        <f>IF(AU222="Yes",'Securities Details'!Y125,"")</f>
        <v/>
      </c>
      <c r="AZ222" s="90" t="str">
        <f>IF(AU222="Yes",'Securities Details'!Z125,"")</f>
        <v/>
      </c>
      <c r="BA222" s="90">
        <f>'Securities Details'!AB125</f>
        <v>0</v>
      </c>
      <c r="BB222" s="90" t="str">
        <f>IF(AU222="Yes",'Securities Details'!AA125,"")</f>
        <v/>
      </c>
      <c r="BC222" s="90">
        <f>'Securities Details'!AC125</f>
        <v>0</v>
      </c>
      <c r="BD222" s="90">
        <f>'Securities Details'!AD125</f>
        <v>0</v>
      </c>
      <c r="BE222" s="90">
        <f>'Securities Details'!AE125</f>
        <v>0</v>
      </c>
      <c r="BF222" s="90">
        <f>'Securities Details'!AF125</f>
        <v>0</v>
      </c>
      <c r="BG222" s="90">
        <f>'Securities Details'!AG125</f>
        <v>0</v>
      </c>
      <c r="BH222" s="90">
        <f>'Securities Details'!AH125</f>
        <v>0</v>
      </c>
      <c r="BI222" s="90">
        <f>'Securities Details'!AI125</f>
        <v>0</v>
      </c>
      <c r="BJ222" s="90">
        <f>'Securities Details'!AJ125</f>
        <v>0</v>
      </c>
      <c r="BK222" s="90">
        <f>'Securities Details'!AK125</f>
        <v>0</v>
      </c>
      <c r="BL222" s="90">
        <f>'Securities Details'!AL125</f>
        <v>0</v>
      </c>
      <c r="BM222" s="90">
        <f>'Securities Details'!AM125</f>
        <v>0</v>
      </c>
      <c r="BN222" s="90" t="str">
        <f>IF('Securities Details'!AN125="","",IF('Securities Details'!$E$11="Yes",'Securities Details'!AN125,""))</f>
        <v/>
      </c>
      <c r="BO222" s="90" t="str">
        <f>IF('Securities Details'!AO125="","",IF('Securities Details'!$E$11="Yes",'Securities Details'!AO125,""))</f>
        <v/>
      </c>
      <c r="BP222" s="90" t="str">
        <f>IF('Securities Details'!$E$11="Yes",'Securities Details'!AP125,"")</f>
        <v/>
      </c>
      <c r="BQ222" s="90" t="str">
        <f>IF(BE222=SecDLookups!$S$2,TRIM(LEFT(BF222, SEARCH("-",BF222,1)-1)),"")</f>
        <v/>
      </c>
      <c r="BR222" s="90" t="str">
        <f>IF(BE222=SecDLookups!$S$2,TRIM(RIGHT(BF222, LEN(BF222) - SEARCH("-",BF222,1))),"")</f>
        <v/>
      </c>
      <c r="BS222" s="90" t="str">
        <f>IF(BE222=SecDLookups!$S$3,BF222,"")</f>
        <v/>
      </c>
      <c r="BT222" s="90" t="str">
        <f>IF(BE222=SecDLookups!$S$4,BF222,"")</f>
        <v/>
      </c>
      <c r="BU222" s="90" t="str">
        <f>IF(BG222=SecDLookups!$T$2,TRIM(LEFT(BH222, SEARCH("-",BH222,1)-1)),"")</f>
        <v/>
      </c>
      <c r="BV222" s="90" t="str">
        <f>IF(BG222=SecDLookups!$T$2,TRIM(RIGHT(BH222,LEN(BH222) - SEARCH("-",BH222,1))),"")</f>
        <v/>
      </c>
      <c r="BW222" s="90" t="str">
        <f>IF(BG222=SecDLookups!$T$3,BH222,"")</f>
        <v/>
      </c>
      <c r="BX222" s="90" t="str">
        <f>IF(BG222=SecDLookups!$T$4,BH222,"")</f>
        <v/>
      </c>
      <c r="BY222" s="90" t="str">
        <f>IF(BI222=SecDLookups!$U$2,TRIM(LEFT(BJ222, SEARCH("-",BJ222,1)-1)),"")</f>
        <v/>
      </c>
      <c r="BZ222" s="90" t="str">
        <f>IF(BI222=SecDLookups!$U$2,TRIM(RIGHT(BJ222, LEN(BJ222) - SEARCH("-",BJ222,1))),"")</f>
        <v/>
      </c>
      <c r="CA222" s="90" t="str">
        <f>IF(BI222=SecDLookups!$U$3,BJ222,"")</f>
        <v/>
      </c>
      <c r="CB222" s="90" t="str">
        <f>IF(BI222=SecDLookups!$U$4,BJ222,"")</f>
        <v/>
      </c>
      <c r="CC222" s="90" t="str">
        <f>IF(BK222=SecDLookups!$V$2,TRIM(LEFT(BL222, SEARCH("-",BL222,1)-1)),"")</f>
        <v/>
      </c>
      <c r="CD222" s="90" t="str">
        <f>IF(BK222=SecDLookups!$V$2,TRIM(RIGHT(BL222, LEN(BL222) - SEARCH("-",BL222,1))),"")</f>
        <v/>
      </c>
      <c r="CE222" s="90" t="str">
        <f>IF(BK222=SecDLookups!$V$3,BL222,"")</f>
        <v/>
      </c>
      <c r="CF222" s="90" t="str">
        <f>IF(BK222=SecDLookups!$V$4,BL222,"")</f>
        <v/>
      </c>
    </row>
    <row r="223" spans="28:84" x14ac:dyDescent="0.25">
      <c r="AB223" s="89"/>
      <c r="AC223" s="111">
        <f>'Securities Details'!C126</f>
        <v>0</v>
      </c>
      <c r="AD223" s="111">
        <f>'Securities Details'!D126</f>
        <v>0</v>
      </c>
      <c r="AE223" s="111">
        <f>'Securities Details'!E126</f>
        <v>0</v>
      </c>
      <c r="AF223" s="111">
        <f>'Securities Details'!F126</f>
        <v>0</v>
      </c>
      <c r="AG223" s="111">
        <f>'Securities Details'!G126</f>
        <v>0</v>
      </c>
      <c r="AH223" s="106" t="e">
        <f>VLOOKUP(AG223,SecDLookups!$D$2:$E$11,2,FALSE)</f>
        <v>#N/A</v>
      </c>
      <c r="AI223" s="106">
        <f>'Securities Details'!I126</f>
        <v>0</v>
      </c>
      <c r="AJ223" s="106">
        <f>'Securities Details'!J126</f>
        <v>0</v>
      </c>
      <c r="AK223" s="111">
        <f>'Securities Details'!K126</f>
        <v>0</v>
      </c>
      <c r="AL223" s="111">
        <f>'Securities Details'!L126</f>
        <v>0</v>
      </c>
      <c r="AM223" s="113">
        <f>'Securities Details'!M126</f>
        <v>0</v>
      </c>
      <c r="AN223" s="90">
        <f>'Securities Details'!N126</f>
        <v>0</v>
      </c>
      <c r="AO223" s="90">
        <f>'Securities Details'!O126</f>
        <v>0</v>
      </c>
      <c r="AP223" s="90">
        <f>'Securities Details'!P126</f>
        <v>0</v>
      </c>
      <c r="AQ223" s="90">
        <f>'Securities Details'!Q126</f>
        <v>0</v>
      </c>
      <c r="AR223" s="90">
        <f>'Securities Details'!R126</f>
        <v>0</v>
      </c>
      <c r="AS223" s="97">
        <f>'Securities Details'!S126</f>
        <v>0</v>
      </c>
      <c r="AT223" s="90">
        <f>'Securities Details'!T126</f>
        <v>0</v>
      </c>
      <c r="AU223" s="90">
        <f>'Securities Details'!U126</f>
        <v>0</v>
      </c>
      <c r="AV223" s="90" t="str">
        <f>IF(AU223="Yes",'Securities Details'!V126,"")</f>
        <v/>
      </c>
      <c r="AW223" s="90">
        <f>'Securities Details'!W126</f>
        <v>0</v>
      </c>
      <c r="AX223" s="90">
        <f>'Securities Details'!X126</f>
        <v>0</v>
      </c>
      <c r="AY223" s="97" t="str">
        <f>IF(AU223="Yes",'Securities Details'!Y126,"")</f>
        <v/>
      </c>
      <c r="AZ223" s="90" t="str">
        <f>IF(AU223="Yes",'Securities Details'!Z126,"")</f>
        <v/>
      </c>
      <c r="BA223" s="90">
        <f>'Securities Details'!AB126</f>
        <v>0</v>
      </c>
      <c r="BB223" s="90" t="str">
        <f>IF(AU223="Yes",'Securities Details'!AA126,"")</f>
        <v/>
      </c>
      <c r="BC223" s="90">
        <f>'Securities Details'!AC126</f>
        <v>0</v>
      </c>
      <c r="BD223" s="90">
        <f>'Securities Details'!AD126</f>
        <v>0</v>
      </c>
      <c r="BE223" s="90">
        <f>'Securities Details'!AE126</f>
        <v>0</v>
      </c>
      <c r="BF223" s="90">
        <f>'Securities Details'!AF126</f>
        <v>0</v>
      </c>
      <c r="BG223" s="90">
        <f>'Securities Details'!AG126</f>
        <v>0</v>
      </c>
      <c r="BH223" s="90">
        <f>'Securities Details'!AH126</f>
        <v>0</v>
      </c>
      <c r="BI223" s="90">
        <f>'Securities Details'!AI126</f>
        <v>0</v>
      </c>
      <c r="BJ223" s="90">
        <f>'Securities Details'!AJ126</f>
        <v>0</v>
      </c>
      <c r="BK223" s="90">
        <f>'Securities Details'!AK126</f>
        <v>0</v>
      </c>
      <c r="BL223" s="90">
        <f>'Securities Details'!AL126</f>
        <v>0</v>
      </c>
      <c r="BM223" s="90">
        <f>'Securities Details'!AM126</f>
        <v>0</v>
      </c>
      <c r="BN223" s="90" t="str">
        <f>IF('Securities Details'!AN126="","",IF('Securities Details'!$E$11="Yes",'Securities Details'!AN126,""))</f>
        <v/>
      </c>
      <c r="BO223" s="90" t="str">
        <f>IF('Securities Details'!AO126="","",IF('Securities Details'!$E$11="Yes",'Securities Details'!AO126,""))</f>
        <v/>
      </c>
      <c r="BP223" s="90" t="str">
        <f>IF('Securities Details'!$E$11="Yes",'Securities Details'!AP126,"")</f>
        <v/>
      </c>
      <c r="BQ223" s="90" t="str">
        <f>IF(BE223=SecDLookups!$S$2,TRIM(LEFT(BF223, SEARCH("-",BF223,1)-1)),"")</f>
        <v/>
      </c>
      <c r="BR223" s="90" t="str">
        <f>IF(BE223=SecDLookups!$S$2,TRIM(RIGHT(BF223, LEN(BF223) - SEARCH("-",BF223,1))),"")</f>
        <v/>
      </c>
      <c r="BS223" s="90" t="str">
        <f>IF(BE223=SecDLookups!$S$3,BF223,"")</f>
        <v/>
      </c>
      <c r="BT223" s="90" t="str">
        <f>IF(BE223=SecDLookups!$S$4,BF223,"")</f>
        <v/>
      </c>
      <c r="BU223" s="90" t="str">
        <f>IF(BG223=SecDLookups!$T$2,TRIM(LEFT(BH223, SEARCH("-",BH223,1)-1)),"")</f>
        <v/>
      </c>
      <c r="BV223" s="90" t="str">
        <f>IF(BG223=SecDLookups!$T$2,TRIM(RIGHT(BH223,LEN(BH223) - SEARCH("-",BH223,1))),"")</f>
        <v/>
      </c>
      <c r="BW223" s="90" t="str">
        <f>IF(BG223=SecDLookups!$T$3,BH223,"")</f>
        <v/>
      </c>
      <c r="BX223" s="90" t="str">
        <f>IF(BG223=SecDLookups!$T$4,BH223,"")</f>
        <v/>
      </c>
      <c r="BY223" s="90" t="str">
        <f>IF(BI223=SecDLookups!$U$2,TRIM(LEFT(BJ223, SEARCH("-",BJ223,1)-1)),"")</f>
        <v/>
      </c>
      <c r="BZ223" s="90" t="str">
        <f>IF(BI223=SecDLookups!$U$2,TRIM(RIGHT(BJ223, LEN(BJ223) - SEARCH("-",BJ223,1))),"")</f>
        <v/>
      </c>
      <c r="CA223" s="90" t="str">
        <f>IF(BI223=SecDLookups!$U$3,BJ223,"")</f>
        <v/>
      </c>
      <c r="CB223" s="90" t="str">
        <f>IF(BI223=SecDLookups!$U$4,BJ223,"")</f>
        <v/>
      </c>
      <c r="CC223" s="90" t="str">
        <f>IF(BK223=SecDLookups!$V$2,TRIM(LEFT(BL223, SEARCH("-",BL223,1)-1)),"")</f>
        <v/>
      </c>
      <c r="CD223" s="90" t="str">
        <f>IF(BK223=SecDLookups!$V$2,TRIM(RIGHT(BL223, LEN(BL223) - SEARCH("-",BL223,1))),"")</f>
        <v/>
      </c>
      <c r="CE223" s="90" t="str">
        <f>IF(BK223=SecDLookups!$V$3,BL223,"")</f>
        <v/>
      </c>
      <c r="CF223" s="90" t="str">
        <f>IF(BK223=SecDLookups!$V$4,BL223,"")</f>
        <v/>
      </c>
    </row>
    <row r="224" spans="28:84" x14ac:dyDescent="0.25">
      <c r="AB224" s="89"/>
      <c r="AC224" s="111">
        <f>'Securities Details'!C127</f>
        <v>0</v>
      </c>
      <c r="AD224" s="111">
        <f>'Securities Details'!D127</f>
        <v>0</v>
      </c>
      <c r="AE224" s="111">
        <f>'Securities Details'!E127</f>
        <v>0</v>
      </c>
      <c r="AF224" s="111">
        <f>'Securities Details'!F127</f>
        <v>0</v>
      </c>
      <c r="AG224" s="111">
        <f>'Securities Details'!G127</f>
        <v>0</v>
      </c>
      <c r="AH224" s="106" t="e">
        <f>VLOOKUP(AG224,SecDLookups!$D$2:$E$11,2,FALSE)</f>
        <v>#N/A</v>
      </c>
      <c r="AI224" s="106">
        <f>'Securities Details'!I127</f>
        <v>0</v>
      </c>
      <c r="AJ224" s="106">
        <f>'Securities Details'!J127</f>
        <v>0</v>
      </c>
      <c r="AK224" s="111">
        <f>'Securities Details'!K127</f>
        <v>0</v>
      </c>
      <c r="AL224" s="111">
        <f>'Securities Details'!L127</f>
        <v>0</v>
      </c>
      <c r="AM224" s="113">
        <f>'Securities Details'!M127</f>
        <v>0</v>
      </c>
      <c r="AN224" s="90">
        <f>'Securities Details'!N127</f>
        <v>0</v>
      </c>
      <c r="AO224" s="90">
        <f>'Securities Details'!O127</f>
        <v>0</v>
      </c>
      <c r="AP224" s="90">
        <f>'Securities Details'!P127</f>
        <v>0</v>
      </c>
      <c r="AQ224" s="90">
        <f>'Securities Details'!Q127</f>
        <v>0</v>
      </c>
      <c r="AR224" s="90">
        <f>'Securities Details'!R127</f>
        <v>0</v>
      </c>
      <c r="AS224" s="97">
        <f>'Securities Details'!S127</f>
        <v>0</v>
      </c>
      <c r="AT224" s="90">
        <f>'Securities Details'!T127</f>
        <v>0</v>
      </c>
      <c r="AU224" s="90">
        <f>'Securities Details'!U127</f>
        <v>0</v>
      </c>
      <c r="AV224" s="90" t="str">
        <f>IF(AU224="Yes",'Securities Details'!V127,"")</f>
        <v/>
      </c>
      <c r="AW224" s="90">
        <f>'Securities Details'!W127</f>
        <v>0</v>
      </c>
      <c r="AX224" s="90">
        <f>'Securities Details'!X127</f>
        <v>0</v>
      </c>
      <c r="AY224" s="97" t="str">
        <f>IF(AU224="Yes",'Securities Details'!Y127,"")</f>
        <v/>
      </c>
      <c r="AZ224" s="90" t="str">
        <f>IF(AU224="Yes",'Securities Details'!Z127,"")</f>
        <v/>
      </c>
      <c r="BA224" s="90">
        <f>'Securities Details'!AB127</f>
        <v>0</v>
      </c>
      <c r="BB224" s="90" t="str">
        <f>IF(AU224="Yes",'Securities Details'!AA127,"")</f>
        <v/>
      </c>
      <c r="BC224" s="90">
        <f>'Securities Details'!AC127</f>
        <v>0</v>
      </c>
      <c r="BD224" s="90">
        <f>'Securities Details'!AD127</f>
        <v>0</v>
      </c>
      <c r="BE224" s="90">
        <f>'Securities Details'!AE127</f>
        <v>0</v>
      </c>
      <c r="BF224" s="90">
        <f>'Securities Details'!AF127</f>
        <v>0</v>
      </c>
      <c r="BG224" s="90">
        <f>'Securities Details'!AG127</f>
        <v>0</v>
      </c>
      <c r="BH224" s="90">
        <f>'Securities Details'!AH127</f>
        <v>0</v>
      </c>
      <c r="BI224" s="90">
        <f>'Securities Details'!AI127</f>
        <v>0</v>
      </c>
      <c r="BJ224" s="90">
        <f>'Securities Details'!AJ127</f>
        <v>0</v>
      </c>
      <c r="BK224" s="90">
        <f>'Securities Details'!AK127</f>
        <v>0</v>
      </c>
      <c r="BL224" s="90">
        <f>'Securities Details'!AL127</f>
        <v>0</v>
      </c>
      <c r="BM224" s="90">
        <f>'Securities Details'!AM127</f>
        <v>0</v>
      </c>
      <c r="BN224" s="90" t="str">
        <f>IF('Securities Details'!AN127="","",IF('Securities Details'!$E$11="Yes",'Securities Details'!AN127,""))</f>
        <v/>
      </c>
      <c r="BO224" s="90" t="str">
        <f>IF('Securities Details'!AO127="","",IF('Securities Details'!$E$11="Yes",'Securities Details'!AO127,""))</f>
        <v/>
      </c>
      <c r="BP224" s="90" t="str">
        <f>IF('Securities Details'!$E$11="Yes",'Securities Details'!AP127,"")</f>
        <v/>
      </c>
      <c r="BQ224" s="90" t="str">
        <f>IF(BE224=SecDLookups!$S$2,TRIM(LEFT(BF224, SEARCH("-",BF224,1)-1)),"")</f>
        <v/>
      </c>
      <c r="BR224" s="90" t="str">
        <f>IF(BE224=SecDLookups!$S$2,TRIM(RIGHT(BF224, LEN(BF224) - SEARCH("-",BF224,1))),"")</f>
        <v/>
      </c>
      <c r="BS224" s="90" t="str">
        <f>IF(BE224=SecDLookups!$S$3,BF224,"")</f>
        <v/>
      </c>
      <c r="BT224" s="90" t="str">
        <f>IF(BE224=SecDLookups!$S$4,BF224,"")</f>
        <v/>
      </c>
      <c r="BU224" s="90" t="str">
        <f>IF(BG224=SecDLookups!$T$2,TRIM(LEFT(BH224, SEARCH("-",BH224,1)-1)),"")</f>
        <v/>
      </c>
      <c r="BV224" s="90" t="str">
        <f>IF(BG224=SecDLookups!$T$2,TRIM(RIGHT(BH224,LEN(BH224) - SEARCH("-",BH224,1))),"")</f>
        <v/>
      </c>
      <c r="BW224" s="90" t="str">
        <f>IF(BG224=SecDLookups!$T$3,BH224,"")</f>
        <v/>
      </c>
      <c r="BX224" s="90" t="str">
        <f>IF(BG224=SecDLookups!$T$4,BH224,"")</f>
        <v/>
      </c>
      <c r="BY224" s="90" t="str">
        <f>IF(BI224=SecDLookups!$U$2,TRIM(LEFT(BJ224, SEARCH("-",BJ224,1)-1)),"")</f>
        <v/>
      </c>
      <c r="BZ224" s="90" t="str">
        <f>IF(BI224=SecDLookups!$U$2,TRIM(RIGHT(BJ224, LEN(BJ224) - SEARCH("-",BJ224,1))),"")</f>
        <v/>
      </c>
      <c r="CA224" s="90" t="str">
        <f>IF(BI224=SecDLookups!$U$3,BJ224,"")</f>
        <v/>
      </c>
      <c r="CB224" s="90" t="str">
        <f>IF(BI224=SecDLookups!$U$4,BJ224,"")</f>
        <v/>
      </c>
      <c r="CC224" s="90" t="str">
        <f>IF(BK224=SecDLookups!$V$2,TRIM(LEFT(BL224, SEARCH("-",BL224,1)-1)),"")</f>
        <v/>
      </c>
      <c r="CD224" s="90" t="str">
        <f>IF(BK224=SecDLookups!$V$2,TRIM(RIGHT(BL224, LEN(BL224) - SEARCH("-",BL224,1))),"")</f>
        <v/>
      </c>
      <c r="CE224" s="90" t="str">
        <f>IF(BK224=SecDLookups!$V$3,BL224,"")</f>
        <v/>
      </c>
      <c r="CF224" s="90" t="str">
        <f>IF(BK224=SecDLookups!$V$4,BL224,"")</f>
        <v/>
      </c>
    </row>
    <row r="225" spans="28:84" x14ac:dyDescent="0.25">
      <c r="AB225" s="89"/>
      <c r="AC225" s="111">
        <f>'Securities Details'!C128</f>
        <v>0</v>
      </c>
      <c r="AD225" s="111">
        <f>'Securities Details'!D128</f>
        <v>0</v>
      </c>
      <c r="AE225" s="111">
        <f>'Securities Details'!E128</f>
        <v>0</v>
      </c>
      <c r="AF225" s="111">
        <f>'Securities Details'!F128</f>
        <v>0</v>
      </c>
      <c r="AG225" s="111">
        <f>'Securities Details'!G128</f>
        <v>0</v>
      </c>
      <c r="AH225" s="106" t="e">
        <f>VLOOKUP(AG225,SecDLookups!$D$2:$E$11,2,FALSE)</f>
        <v>#N/A</v>
      </c>
      <c r="AI225" s="106">
        <f>'Securities Details'!I128</f>
        <v>0</v>
      </c>
      <c r="AJ225" s="106">
        <f>'Securities Details'!J128</f>
        <v>0</v>
      </c>
      <c r="AK225" s="111">
        <f>'Securities Details'!K128</f>
        <v>0</v>
      </c>
      <c r="AL225" s="111">
        <f>'Securities Details'!L128</f>
        <v>0</v>
      </c>
      <c r="AM225" s="113">
        <f>'Securities Details'!M128</f>
        <v>0</v>
      </c>
      <c r="AN225" s="90">
        <f>'Securities Details'!N128</f>
        <v>0</v>
      </c>
      <c r="AO225" s="90">
        <f>'Securities Details'!O128</f>
        <v>0</v>
      </c>
      <c r="AP225" s="90">
        <f>'Securities Details'!P128</f>
        <v>0</v>
      </c>
      <c r="AQ225" s="90">
        <f>'Securities Details'!Q128</f>
        <v>0</v>
      </c>
      <c r="AR225" s="90">
        <f>'Securities Details'!R128</f>
        <v>0</v>
      </c>
      <c r="AS225" s="97">
        <f>'Securities Details'!S128</f>
        <v>0</v>
      </c>
      <c r="AT225" s="90">
        <f>'Securities Details'!T128</f>
        <v>0</v>
      </c>
      <c r="AU225" s="90">
        <f>'Securities Details'!U128</f>
        <v>0</v>
      </c>
      <c r="AV225" s="90" t="str">
        <f>IF(AU225="Yes",'Securities Details'!V128,"")</f>
        <v/>
      </c>
      <c r="AW225" s="90">
        <f>'Securities Details'!W128</f>
        <v>0</v>
      </c>
      <c r="AX225" s="90">
        <f>'Securities Details'!X128</f>
        <v>0</v>
      </c>
      <c r="AY225" s="97" t="str">
        <f>IF(AU225="Yes",'Securities Details'!Y128,"")</f>
        <v/>
      </c>
      <c r="AZ225" s="90" t="str">
        <f>IF(AU225="Yes",'Securities Details'!Z128,"")</f>
        <v/>
      </c>
      <c r="BA225" s="90">
        <f>'Securities Details'!AB128</f>
        <v>0</v>
      </c>
      <c r="BB225" s="90" t="str">
        <f>IF(AU225="Yes",'Securities Details'!AA128,"")</f>
        <v/>
      </c>
      <c r="BC225" s="90">
        <f>'Securities Details'!AC128</f>
        <v>0</v>
      </c>
      <c r="BD225" s="90">
        <f>'Securities Details'!AD128</f>
        <v>0</v>
      </c>
      <c r="BE225" s="90">
        <f>'Securities Details'!AE128</f>
        <v>0</v>
      </c>
      <c r="BF225" s="90">
        <f>'Securities Details'!AF128</f>
        <v>0</v>
      </c>
      <c r="BG225" s="90">
        <f>'Securities Details'!AG128</f>
        <v>0</v>
      </c>
      <c r="BH225" s="90">
        <f>'Securities Details'!AH128</f>
        <v>0</v>
      </c>
      <c r="BI225" s="90">
        <f>'Securities Details'!AI128</f>
        <v>0</v>
      </c>
      <c r="BJ225" s="90">
        <f>'Securities Details'!AJ128</f>
        <v>0</v>
      </c>
      <c r="BK225" s="90">
        <f>'Securities Details'!AK128</f>
        <v>0</v>
      </c>
      <c r="BL225" s="90">
        <f>'Securities Details'!AL128</f>
        <v>0</v>
      </c>
      <c r="BM225" s="90">
        <f>'Securities Details'!AM128</f>
        <v>0</v>
      </c>
      <c r="BN225" s="90" t="str">
        <f>IF('Securities Details'!AN128="","",IF('Securities Details'!$E$11="Yes",'Securities Details'!AN128,""))</f>
        <v/>
      </c>
      <c r="BO225" s="90" t="str">
        <f>IF('Securities Details'!AO128="","",IF('Securities Details'!$E$11="Yes",'Securities Details'!AO128,""))</f>
        <v/>
      </c>
      <c r="BP225" s="90" t="str">
        <f>IF('Securities Details'!$E$11="Yes",'Securities Details'!AP128,"")</f>
        <v/>
      </c>
      <c r="BQ225" s="90" t="str">
        <f>IF(BE225=SecDLookups!$S$2,TRIM(LEFT(BF225, SEARCH("-",BF225,1)-1)),"")</f>
        <v/>
      </c>
      <c r="BR225" s="90" t="str">
        <f>IF(BE225=SecDLookups!$S$2,TRIM(RIGHT(BF225, LEN(BF225) - SEARCH("-",BF225,1))),"")</f>
        <v/>
      </c>
      <c r="BS225" s="90" t="str">
        <f>IF(BE225=SecDLookups!$S$3,BF225,"")</f>
        <v/>
      </c>
      <c r="BT225" s="90" t="str">
        <f>IF(BE225=SecDLookups!$S$4,BF225,"")</f>
        <v/>
      </c>
      <c r="BU225" s="90" t="str">
        <f>IF(BG225=SecDLookups!$T$2,TRIM(LEFT(BH225, SEARCH("-",BH225,1)-1)),"")</f>
        <v/>
      </c>
      <c r="BV225" s="90" t="str">
        <f>IF(BG225=SecDLookups!$T$2,TRIM(RIGHT(BH225,LEN(BH225) - SEARCH("-",BH225,1))),"")</f>
        <v/>
      </c>
      <c r="BW225" s="90" t="str">
        <f>IF(BG225=SecDLookups!$T$3,BH225,"")</f>
        <v/>
      </c>
      <c r="BX225" s="90" t="str">
        <f>IF(BG225=SecDLookups!$T$4,BH225,"")</f>
        <v/>
      </c>
      <c r="BY225" s="90" t="str">
        <f>IF(BI225=SecDLookups!$U$2,TRIM(LEFT(BJ225, SEARCH("-",BJ225,1)-1)),"")</f>
        <v/>
      </c>
      <c r="BZ225" s="90" t="str">
        <f>IF(BI225=SecDLookups!$U$2,TRIM(RIGHT(BJ225, LEN(BJ225) - SEARCH("-",BJ225,1))),"")</f>
        <v/>
      </c>
      <c r="CA225" s="90" t="str">
        <f>IF(BI225=SecDLookups!$U$3,BJ225,"")</f>
        <v/>
      </c>
      <c r="CB225" s="90" t="str">
        <f>IF(BI225=SecDLookups!$U$4,BJ225,"")</f>
        <v/>
      </c>
      <c r="CC225" s="90" t="str">
        <f>IF(BK225=SecDLookups!$V$2,TRIM(LEFT(BL225, SEARCH("-",BL225,1)-1)),"")</f>
        <v/>
      </c>
      <c r="CD225" s="90" t="str">
        <f>IF(BK225=SecDLookups!$V$2,TRIM(RIGHT(BL225, LEN(BL225) - SEARCH("-",BL225,1))),"")</f>
        <v/>
      </c>
      <c r="CE225" s="90" t="str">
        <f>IF(BK225=SecDLookups!$V$3,BL225,"")</f>
        <v/>
      </c>
      <c r="CF225" s="90" t="str">
        <f>IF(BK225=SecDLookups!$V$4,BL225,"")</f>
        <v/>
      </c>
    </row>
    <row r="226" spans="28:84" x14ac:dyDescent="0.25">
      <c r="AB226" s="89"/>
      <c r="AC226" s="111">
        <f>'Securities Details'!C129</f>
        <v>0</v>
      </c>
      <c r="AD226" s="111">
        <f>'Securities Details'!D129</f>
        <v>0</v>
      </c>
      <c r="AE226" s="111">
        <f>'Securities Details'!E129</f>
        <v>0</v>
      </c>
      <c r="AF226" s="111">
        <f>'Securities Details'!F129</f>
        <v>0</v>
      </c>
      <c r="AG226" s="111">
        <f>'Securities Details'!G129</f>
        <v>0</v>
      </c>
      <c r="AH226" s="106" t="e">
        <f>VLOOKUP(AG226,SecDLookups!$D$2:$E$11,2,FALSE)</f>
        <v>#N/A</v>
      </c>
      <c r="AI226" s="106">
        <f>'Securities Details'!I129</f>
        <v>0</v>
      </c>
      <c r="AJ226" s="106">
        <f>'Securities Details'!J129</f>
        <v>0</v>
      </c>
      <c r="AK226" s="111">
        <f>'Securities Details'!K129</f>
        <v>0</v>
      </c>
      <c r="AL226" s="111">
        <f>'Securities Details'!L129</f>
        <v>0</v>
      </c>
      <c r="AM226" s="113">
        <f>'Securities Details'!M129</f>
        <v>0</v>
      </c>
      <c r="AN226" s="90">
        <f>'Securities Details'!N129</f>
        <v>0</v>
      </c>
      <c r="AO226" s="90">
        <f>'Securities Details'!O129</f>
        <v>0</v>
      </c>
      <c r="AP226" s="90">
        <f>'Securities Details'!P129</f>
        <v>0</v>
      </c>
      <c r="AQ226" s="90">
        <f>'Securities Details'!Q129</f>
        <v>0</v>
      </c>
      <c r="AR226" s="90">
        <f>'Securities Details'!R129</f>
        <v>0</v>
      </c>
      <c r="AS226" s="97">
        <f>'Securities Details'!S129</f>
        <v>0</v>
      </c>
      <c r="AT226" s="90">
        <f>'Securities Details'!T129</f>
        <v>0</v>
      </c>
      <c r="AU226" s="90">
        <f>'Securities Details'!U129</f>
        <v>0</v>
      </c>
      <c r="AV226" s="90" t="str">
        <f>IF(AU226="Yes",'Securities Details'!V129,"")</f>
        <v/>
      </c>
      <c r="AW226" s="90">
        <f>'Securities Details'!W129</f>
        <v>0</v>
      </c>
      <c r="AX226" s="90">
        <f>'Securities Details'!X129</f>
        <v>0</v>
      </c>
      <c r="AY226" s="97" t="str">
        <f>IF(AU226="Yes",'Securities Details'!Y129,"")</f>
        <v/>
      </c>
      <c r="AZ226" s="90" t="str">
        <f>IF(AU226="Yes",'Securities Details'!Z129,"")</f>
        <v/>
      </c>
      <c r="BA226" s="90">
        <f>'Securities Details'!AB129</f>
        <v>0</v>
      </c>
      <c r="BB226" s="90" t="str">
        <f>IF(AU226="Yes",'Securities Details'!AA129,"")</f>
        <v/>
      </c>
      <c r="BC226" s="90">
        <f>'Securities Details'!AC129</f>
        <v>0</v>
      </c>
      <c r="BD226" s="90">
        <f>'Securities Details'!AD129</f>
        <v>0</v>
      </c>
      <c r="BE226" s="90">
        <f>'Securities Details'!AE129</f>
        <v>0</v>
      </c>
      <c r="BF226" s="90">
        <f>'Securities Details'!AF129</f>
        <v>0</v>
      </c>
      <c r="BG226" s="90">
        <f>'Securities Details'!AG129</f>
        <v>0</v>
      </c>
      <c r="BH226" s="90">
        <f>'Securities Details'!AH129</f>
        <v>0</v>
      </c>
      <c r="BI226" s="90">
        <f>'Securities Details'!AI129</f>
        <v>0</v>
      </c>
      <c r="BJ226" s="90">
        <f>'Securities Details'!AJ129</f>
        <v>0</v>
      </c>
      <c r="BK226" s="90">
        <f>'Securities Details'!AK129</f>
        <v>0</v>
      </c>
      <c r="BL226" s="90">
        <f>'Securities Details'!AL129</f>
        <v>0</v>
      </c>
      <c r="BM226" s="90">
        <f>'Securities Details'!AM129</f>
        <v>0</v>
      </c>
      <c r="BN226" s="90" t="str">
        <f>IF('Securities Details'!AN129="","",IF('Securities Details'!$E$11="Yes",'Securities Details'!AN129,""))</f>
        <v/>
      </c>
      <c r="BO226" s="90" t="str">
        <f>IF('Securities Details'!AO129="","",IF('Securities Details'!$E$11="Yes",'Securities Details'!AO129,""))</f>
        <v/>
      </c>
      <c r="BP226" s="90" t="str">
        <f>IF('Securities Details'!$E$11="Yes",'Securities Details'!AP129,"")</f>
        <v/>
      </c>
      <c r="BQ226" s="90" t="str">
        <f>IF(BE226=SecDLookups!$S$2,TRIM(LEFT(BF226, SEARCH("-",BF226,1)-1)),"")</f>
        <v/>
      </c>
      <c r="BR226" s="90" t="str">
        <f>IF(BE226=SecDLookups!$S$2,TRIM(RIGHT(BF226, LEN(BF226) - SEARCH("-",BF226,1))),"")</f>
        <v/>
      </c>
      <c r="BS226" s="90" t="str">
        <f>IF(BE226=SecDLookups!$S$3,BF226,"")</f>
        <v/>
      </c>
      <c r="BT226" s="90" t="str">
        <f>IF(BE226=SecDLookups!$S$4,BF226,"")</f>
        <v/>
      </c>
      <c r="BU226" s="90" t="str">
        <f>IF(BG226=SecDLookups!$T$2,TRIM(LEFT(BH226, SEARCH("-",BH226,1)-1)),"")</f>
        <v/>
      </c>
      <c r="BV226" s="90" t="str">
        <f>IF(BG226=SecDLookups!$T$2,TRIM(RIGHT(BH226,LEN(BH226) - SEARCH("-",BH226,1))),"")</f>
        <v/>
      </c>
      <c r="BW226" s="90" t="str">
        <f>IF(BG226=SecDLookups!$T$3,BH226,"")</f>
        <v/>
      </c>
      <c r="BX226" s="90" t="str">
        <f>IF(BG226=SecDLookups!$T$4,BH226,"")</f>
        <v/>
      </c>
      <c r="BY226" s="90" t="str">
        <f>IF(BI226=SecDLookups!$U$2,TRIM(LEFT(BJ226, SEARCH("-",BJ226,1)-1)),"")</f>
        <v/>
      </c>
      <c r="BZ226" s="90" t="str">
        <f>IF(BI226=SecDLookups!$U$2,TRIM(RIGHT(BJ226, LEN(BJ226) - SEARCH("-",BJ226,1))),"")</f>
        <v/>
      </c>
      <c r="CA226" s="90" t="str">
        <f>IF(BI226=SecDLookups!$U$3,BJ226,"")</f>
        <v/>
      </c>
      <c r="CB226" s="90" t="str">
        <f>IF(BI226=SecDLookups!$U$4,BJ226,"")</f>
        <v/>
      </c>
      <c r="CC226" s="90" t="str">
        <f>IF(BK226=SecDLookups!$V$2,TRIM(LEFT(BL226, SEARCH("-",BL226,1)-1)),"")</f>
        <v/>
      </c>
      <c r="CD226" s="90" t="str">
        <f>IF(BK226=SecDLookups!$V$2,TRIM(RIGHT(BL226, LEN(BL226) - SEARCH("-",BL226,1))),"")</f>
        <v/>
      </c>
      <c r="CE226" s="90" t="str">
        <f>IF(BK226=SecDLookups!$V$3,BL226,"")</f>
        <v/>
      </c>
      <c r="CF226" s="90" t="str">
        <f>IF(BK226=SecDLookups!$V$4,BL226,"")</f>
        <v/>
      </c>
    </row>
    <row r="227" spans="28:84" x14ac:dyDescent="0.25">
      <c r="AB227" s="89"/>
      <c r="AC227" s="111">
        <f>'Securities Details'!C130</f>
        <v>0</v>
      </c>
      <c r="AD227" s="111">
        <f>'Securities Details'!D130</f>
        <v>0</v>
      </c>
      <c r="AE227" s="111">
        <f>'Securities Details'!E130</f>
        <v>0</v>
      </c>
      <c r="AF227" s="111">
        <f>'Securities Details'!F130</f>
        <v>0</v>
      </c>
      <c r="AG227" s="111">
        <f>'Securities Details'!G130</f>
        <v>0</v>
      </c>
      <c r="AH227" s="106" t="e">
        <f>VLOOKUP(AG227,SecDLookups!$D$2:$E$11,2,FALSE)</f>
        <v>#N/A</v>
      </c>
      <c r="AI227" s="106">
        <f>'Securities Details'!I130</f>
        <v>0</v>
      </c>
      <c r="AJ227" s="106">
        <f>'Securities Details'!J130</f>
        <v>0</v>
      </c>
      <c r="AK227" s="111">
        <f>'Securities Details'!K130</f>
        <v>0</v>
      </c>
      <c r="AL227" s="111">
        <f>'Securities Details'!L130</f>
        <v>0</v>
      </c>
      <c r="AM227" s="113">
        <f>'Securities Details'!M130</f>
        <v>0</v>
      </c>
      <c r="AN227" s="90">
        <f>'Securities Details'!N130</f>
        <v>0</v>
      </c>
      <c r="AO227" s="90">
        <f>'Securities Details'!O130</f>
        <v>0</v>
      </c>
      <c r="AP227" s="90">
        <f>'Securities Details'!P130</f>
        <v>0</v>
      </c>
      <c r="AQ227" s="90">
        <f>'Securities Details'!Q130</f>
        <v>0</v>
      </c>
      <c r="AR227" s="90">
        <f>'Securities Details'!R130</f>
        <v>0</v>
      </c>
      <c r="AS227" s="97">
        <f>'Securities Details'!S130</f>
        <v>0</v>
      </c>
      <c r="AT227" s="90">
        <f>'Securities Details'!T130</f>
        <v>0</v>
      </c>
      <c r="AU227" s="90">
        <f>'Securities Details'!U130</f>
        <v>0</v>
      </c>
      <c r="AV227" s="90" t="str">
        <f>IF(AU227="Yes",'Securities Details'!V130,"")</f>
        <v/>
      </c>
      <c r="AW227" s="90">
        <f>'Securities Details'!W130</f>
        <v>0</v>
      </c>
      <c r="AX227" s="90">
        <f>'Securities Details'!X130</f>
        <v>0</v>
      </c>
      <c r="AY227" s="97" t="str">
        <f>IF(AU227="Yes",'Securities Details'!Y130,"")</f>
        <v/>
      </c>
      <c r="AZ227" s="90" t="str">
        <f>IF(AU227="Yes",'Securities Details'!Z130,"")</f>
        <v/>
      </c>
      <c r="BA227" s="90">
        <f>'Securities Details'!AB130</f>
        <v>0</v>
      </c>
      <c r="BB227" s="90" t="str">
        <f>IF(AU227="Yes",'Securities Details'!AA130,"")</f>
        <v/>
      </c>
      <c r="BC227" s="90">
        <f>'Securities Details'!AC130</f>
        <v>0</v>
      </c>
      <c r="BD227" s="90">
        <f>'Securities Details'!AD130</f>
        <v>0</v>
      </c>
      <c r="BE227" s="90">
        <f>'Securities Details'!AE130</f>
        <v>0</v>
      </c>
      <c r="BF227" s="90">
        <f>'Securities Details'!AF130</f>
        <v>0</v>
      </c>
      <c r="BG227" s="90">
        <f>'Securities Details'!AG130</f>
        <v>0</v>
      </c>
      <c r="BH227" s="90">
        <f>'Securities Details'!AH130</f>
        <v>0</v>
      </c>
      <c r="BI227" s="90">
        <f>'Securities Details'!AI130</f>
        <v>0</v>
      </c>
      <c r="BJ227" s="90">
        <f>'Securities Details'!AJ130</f>
        <v>0</v>
      </c>
      <c r="BK227" s="90">
        <f>'Securities Details'!AK130</f>
        <v>0</v>
      </c>
      <c r="BL227" s="90">
        <f>'Securities Details'!AL130</f>
        <v>0</v>
      </c>
      <c r="BM227" s="90">
        <f>'Securities Details'!AM130</f>
        <v>0</v>
      </c>
      <c r="BN227" s="90" t="str">
        <f>IF('Securities Details'!AN130="","",IF('Securities Details'!$E$11="Yes",'Securities Details'!AN130,""))</f>
        <v/>
      </c>
      <c r="BO227" s="90" t="str">
        <f>IF('Securities Details'!AO130="","",IF('Securities Details'!$E$11="Yes",'Securities Details'!AO130,""))</f>
        <v/>
      </c>
      <c r="BP227" s="90" t="str">
        <f>IF('Securities Details'!$E$11="Yes",'Securities Details'!AP130,"")</f>
        <v/>
      </c>
      <c r="BQ227" s="90" t="str">
        <f>IF(BE227=SecDLookups!$S$2,TRIM(LEFT(BF227, SEARCH("-",BF227,1)-1)),"")</f>
        <v/>
      </c>
      <c r="BR227" s="90" t="str">
        <f>IF(BE227=SecDLookups!$S$2,TRIM(RIGHT(BF227, LEN(BF227) - SEARCH("-",BF227,1))),"")</f>
        <v/>
      </c>
      <c r="BS227" s="90" t="str">
        <f>IF(BE227=SecDLookups!$S$3,BF227,"")</f>
        <v/>
      </c>
      <c r="BT227" s="90" t="str">
        <f>IF(BE227=SecDLookups!$S$4,BF227,"")</f>
        <v/>
      </c>
      <c r="BU227" s="90" t="str">
        <f>IF(BG227=SecDLookups!$T$2,TRIM(LEFT(BH227, SEARCH("-",BH227,1)-1)),"")</f>
        <v/>
      </c>
      <c r="BV227" s="90" t="str">
        <f>IF(BG227=SecDLookups!$T$2,TRIM(RIGHT(BH227,LEN(BH227) - SEARCH("-",BH227,1))),"")</f>
        <v/>
      </c>
      <c r="BW227" s="90" t="str">
        <f>IF(BG227=SecDLookups!$T$3,BH227,"")</f>
        <v/>
      </c>
      <c r="BX227" s="90" t="str">
        <f>IF(BG227=SecDLookups!$T$4,BH227,"")</f>
        <v/>
      </c>
      <c r="BY227" s="90" t="str">
        <f>IF(BI227=SecDLookups!$U$2,TRIM(LEFT(BJ227, SEARCH("-",BJ227,1)-1)),"")</f>
        <v/>
      </c>
      <c r="BZ227" s="90" t="str">
        <f>IF(BI227=SecDLookups!$U$2,TRIM(RIGHT(BJ227, LEN(BJ227) - SEARCH("-",BJ227,1))),"")</f>
        <v/>
      </c>
      <c r="CA227" s="90" t="str">
        <f>IF(BI227=SecDLookups!$U$3,BJ227,"")</f>
        <v/>
      </c>
      <c r="CB227" s="90" t="str">
        <f>IF(BI227=SecDLookups!$U$4,BJ227,"")</f>
        <v/>
      </c>
      <c r="CC227" s="90" t="str">
        <f>IF(BK227=SecDLookups!$V$2,TRIM(LEFT(BL227, SEARCH("-",BL227,1)-1)),"")</f>
        <v/>
      </c>
      <c r="CD227" s="90" t="str">
        <f>IF(BK227=SecDLookups!$V$2,TRIM(RIGHT(BL227, LEN(BL227) - SEARCH("-",BL227,1))),"")</f>
        <v/>
      </c>
      <c r="CE227" s="90" t="str">
        <f>IF(BK227=SecDLookups!$V$3,BL227,"")</f>
        <v/>
      </c>
      <c r="CF227" s="90" t="str">
        <f>IF(BK227=SecDLookups!$V$4,BL227,"")</f>
        <v/>
      </c>
    </row>
    <row r="228" spans="28:84" x14ac:dyDescent="0.25">
      <c r="AB228" s="89"/>
      <c r="AC228" s="111">
        <f>'Securities Details'!C131</f>
        <v>0</v>
      </c>
      <c r="AD228" s="111">
        <f>'Securities Details'!D131</f>
        <v>0</v>
      </c>
      <c r="AE228" s="111">
        <f>'Securities Details'!E131</f>
        <v>0</v>
      </c>
      <c r="AF228" s="111">
        <f>'Securities Details'!F131</f>
        <v>0</v>
      </c>
      <c r="AG228" s="111">
        <f>'Securities Details'!G131</f>
        <v>0</v>
      </c>
      <c r="AH228" s="106" t="e">
        <f>VLOOKUP(AG228,SecDLookups!$D$2:$E$11,2,FALSE)</f>
        <v>#N/A</v>
      </c>
      <c r="AI228" s="106">
        <f>'Securities Details'!I131</f>
        <v>0</v>
      </c>
      <c r="AJ228" s="106">
        <f>'Securities Details'!J131</f>
        <v>0</v>
      </c>
      <c r="AK228" s="111">
        <f>'Securities Details'!K131</f>
        <v>0</v>
      </c>
      <c r="AL228" s="111">
        <f>'Securities Details'!L131</f>
        <v>0</v>
      </c>
      <c r="AM228" s="113">
        <f>'Securities Details'!M131</f>
        <v>0</v>
      </c>
      <c r="AN228" s="90">
        <f>'Securities Details'!N131</f>
        <v>0</v>
      </c>
      <c r="AO228" s="90">
        <f>'Securities Details'!O131</f>
        <v>0</v>
      </c>
      <c r="AP228" s="90">
        <f>'Securities Details'!P131</f>
        <v>0</v>
      </c>
      <c r="AQ228" s="90">
        <f>'Securities Details'!Q131</f>
        <v>0</v>
      </c>
      <c r="AR228" s="90">
        <f>'Securities Details'!R131</f>
        <v>0</v>
      </c>
      <c r="AS228" s="97">
        <f>'Securities Details'!S131</f>
        <v>0</v>
      </c>
      <c r="AT228" s="90">
        <f>'Securities Details'!T131</f>
        <v>0</v>
      </c>
      <c r="AU228" s="90">
        <f>'Securities Details'!U131</f>
        <v>0</v>
      </c>
      <c r="AV228" s="90" t="str">
        <f>IF(AU228="Yes",'Securities Details'!V131,"")</f>
        <v/>
      </c>
      <c r="AW228" s="90">
        <f>'Securities Details'!W131</f>
        <v>0</v>
      </c>
      <c r="AX228" s="90">
        <f>'Securities Details'!X131</f>
        <v>0</v>
      </c>
      <c r="AY228" s="97" t="str">
        <f>IF(AU228="Yes",'Securities Details'!Y131,"")</f>
        <v/>
      </c>
      <c r="AZ228" s="90" t="str">
        <f>IF(AU228="Yes",'Securities Details'!Z131,"")</f>
        <v/>
      </c>
      <c r="BA228" s="90">
        <f>'Securities Details'!AB131</f>
        <v>0</v>
      </c>
      <c r="BB228" s="90" t="str">
        <f>IF(AU228="Yes",'Securities Details'!AA131,"")</f>
        <v/>
      </c>
      <c r="BC228" s="90">
        <f>'Securities Details'!AC131</f>
        <v>0</v>
      </c>
      <c r="BD228" s="90">
        <f>'Securities Details'!AD131</f>
        <v>0</v>
      </c>
      <c r="BE228" s="90">
        <f>'Securities Details'!AE131</f>
        <v>0</v>
      </c>
      <c r="BF228" s="90">
        <f>'Securities Details'!AF131</f>
        <v>0</v>
      </c>
      <c r="BG228" s="90">
        <f>'Securities Details'!AG131</f>
        <v>0</v>
      </c>
      <c r="BH228" s="90">
        <f>'Securities Details'!AH131</f>
        <v>0</v>
      </c>
      <c r="BI228" s="90">
        <f>'Securities Details'!AI131</f>
        <v>0</v>
      </c>
      <c r="BJ228" s="90">
        <f>'Securities Details'!AJ131</f>
        <v>0</v>
      </c>
      <c r="BK228" s="90">
        <f>'Securities Details'!AK131</f>
        <v>0</v>
      </c>
      <c r="BL228" s="90">
        <f>'Securities Details'!AL131</f>
        <v>0</v>
      </c>
      <c r="BM228" s="90">
        <f>'Securities Details'!AM131</f>
        <v>0</v>
      </c>
      <c r="BN228" s="90" t="str">
        <f>IF('Securities Details'!AN131="","",IF('Securities Details'!$E$11="Yes",'Securities Details'!AN131,""))</f>
        <v/>
      </c>
      <c r="BO228" s="90" t="str">
        <f>IF('Securities Details'!AO131="","",IF('Securities Details'!$E$11="Yes",'Securities Details'!AO131,""))</f>
        <v/>
      </c>
      <c r="BP228" s="90" t="str">
        <f>IF('Securities Details'!$E$11="Yes",'Securities Details'!AP131,"")</f>
        <v/>
      </c>
      <c r="BQ228" s="90" t="str">
        <f>IF(BE228=SecDLookups!$S$2,TRIM(LEFT(BF228, SEARCH("-",BF228,1)-1)),"")</f>
        <v/>
      </c>
      <c r="BR228" s="90" t="str">
        <f>IF(BE228=SecDLookups!$S$2,TRIM(RIGHT(BF228, LEN(BF228) - SEARCH("-",BF228,1))),"")</f>
        <v/>
      </c>
      <c r="BS228" s="90" t="str">
        <f>IF(BE228=SecDLookups!$S$3,BF228,"")</f>
        <v/>
      </c>
      <c r="BT228" s="90" t="str">
        <f>IF(BE228=SecDLookups!$S$4,BF228,"")</f>
        <v/>
      </c>
      <c r="BU228" s="90" t="str">
        <f>IF(BG228=SecDLookups!$T$2,TRIM(LEFT(BH228, SEARCH("-",BH228,1)-1)),"")</f>
        <v/>
      </c>
      <c r="BV228" s="90" t="str">
        <f>IF(BG228=SecDLookups!$T$2,TRIM(RIGHT(BH228,LEN(BH228) - SEARCH("-",BH228,1))),"")</f>
        <v/>
      </c>
      <c r="BW228" s="90" t="str">
        <f>IF(BG228=SecDLookups!$T$3,BH228,"")</f>
        <v/>
      </c>
      <c r="BX228" s="90" t="str">
        <f>IF(BG228=SecDLookups!$T$4,BH228,"")</f>
        <v/>
      </c>
      <c r="BY228" s="90" t="str">
        <f>IF(BI228=SecDLookups!$U$2,TRIM(LEFT(BJ228, SEARCH("-",BJ228,1)-1)),"")</f>
        <v/>
      </c>
      <c r="BZ228" s="90" t="str">
        <f>IF(BI228=SecDLookups!$U$2,TRIM(RIGHT(BJ228, LEN(BJ228) - SEARCH("-",BJ228,1))),"")</f>
        <v/>
      </c>
      <c r="CA228" s="90" t="str">
        <f>IF(BI228=SecDLookups!$U$3,BJ228,"")</f>
        <v/>
      </c>
      <c r="CB228" s="90" t="str">
        <f>IF(BI228=SecDLookups!$U$4,BJ228,"")</f>
        <v/>
      </c>
      <c r="CC228" s="90" t="str">
        <f>IF(BK228=SecDLookups!$V$2,TRIM(LEFT(BL228, SEARCH("-",BL228,1)-1)),"")</f>
        <v/>
      </c>
      <c r="CD228" s="90" t="str">
        <f>IF(BK228=SecDLookups!$V$2,TRIM(RIGHT(BL228, LEN(BL228) - SEARCH("-",BL228,1))),"")</f>
        <v/>
      </c>
      <c r="CE228" s="90" t="str">
        <f>IF(BK228=SecDLookups!$V$3,BL228,"")</f>
        <v/>
      </c>
      <c r="CF228" s="90" t="str">
        <f>IF(BK228=SecDLookups!$V$4,BL228,"")</f>
        <v/>
      </c>
    </row>
    <row r="229" spans="28:84" x14ac:dyDescent="0.25">
      <c r="AB229" s="89"/>
      <c r="AC229" s="111">
        <f>'Securities Details'!C132</f>
        <v>0</v>
      </c>
      <c r="AD229" s="111">
        <f>'Securities Details'!D132</f>
        <v>0</v>
      </c>
      <c r="AE229" s="111">
        <f>'Securities Details'!E132</f>
        <v>0</v>
      </c>
      <c r="AF229" s="111">
        <f>'Securities Details'!F132</f>
        <v>0</v>
      </c>
      <c r="AG229" s="111">
        <f>'Securities Details'!G132</f>
        <v>0</v>
      </c>
      <c r="AH229" s="106" t="e">
        <f>VLOOKUP(AG229,SecDLookups!$D$2:$E$11,2,FALSE)</f>
        <v>#N/A</v>
      </c>
      <c r="AI229" s="106">
        <f>'Securities Details'!I132</f>
        <v>0</v>
      </c>
      <c r="AJ229" s="106">
        <f>'Securities Details'!J132</f>
        <v>0</v>
      </c>
      <c r="AK229" s="111">
        <f>'Securities Details'!K132</f>
        <v>0</v>
      </c>
      <c r="AL229" s="111">
        <f>'Securities Details'!L132</f>
        <v>0</v>
      </c>
      <c r="AM229" s="113">
        <f>'Securities Details'!M132</f>
        <v>0</v>
      </c>
      <c r="AN229" s="90">
        <f>'Securities Details'!N132</f>
        <v>0</v>
      </c>
      <c r="AO229" s="90">
        <f>'Securities Details'!O132</f>
        <v>0</v>
      </c>
      <c r="AP229" s="90">
        <f>'Securities Details'!P132</f>
        <v>0</v>
      </c>
      <c r="AQ229" s="90">
        <f>'Securities Details'!Q132</f>
        <v>0</v>
      </c>
      <c r="AR229" s="90">
        <f>'Securities Details'!R132</f>
        <v>0</v>
      </c>
      <c r="AS229" s="97">
        <f>'Securities Details'!S132</f>
        <v>0</v>
      </c>
      <c r="AT229" s="90">
        <f>'Securities Details'!T132</f>
        <v>0</v>
      </c>
      <c r="AU229" s="90">
        <f>'Securities Details'!U132</f>
        <v>0</v>
      </c>
      <c r="AV229" s="90" t="str">
        <f>IF(AU229="Yes",'Securities Details'!V132,"")</f>
        <v/>
      </c>
      <c r="AW229" s="90">
        <f>'Securities Details'!W132</f>
        <v>0</v>
      </c>
      <c r="AX229" s="90">
        <f>'Securities Details'!X132</f>
        <v>0</v>
      </c>
      <c r="AY229" s="97" t="str">
        <f>IF(AU229="Yes",'Securities Details'!Y132,"")</f>
        <v/>
      </c>
      <c r="AZ229" s="90" t="str">
        <f>IF(AU229="Yes",'Securities Details'!Z132,"")</f>
        <v/>
      </c>
      <c r="BA229" s="90">
        <f>'Securities Details'!AB132</f>
        <v>0</v>
      </c>
      <c r="BB229" s="90" t="str">
        <f>IF(AU229="Yes",'Securities Details'!AA132,"")</f>
        <v/>
      </c>
      <c r="BC229" s="90">
        <f>'Securities Details'!AC132</f>
        <v>0</v>
      </c>
      <c r="BD229" s="90">
        <f>'Securities Details'!AD132</f>
        <v>0</v>
      </c>
      <c r="BE229" s="90">
        <f>'Securities Details'!AE132</f>
        <v>0</v>
      </c>
      <c r="BF229" s="90">
        <f>'Securities Details'!AF132</f>
        <v>0</v>
      </c>
      <c r="BG229" s="90">
        <f>'Securities Details'!AG132</f>
        <v>0</v>
      </c>
      <c r="BH229" s="90">
        <f>'Securities Details'!AH132</f>
        <v>0</v>
      </c>
      <c r="BI229" s="90">
        <f>'Securities Details'!AI132</f>
        <v>0</v>
      </c>
      <c r="BJ229" s="90">
        <f>'Securities Details'!AJ132</f>
        <v>0</v>
      </c>
      <c r="BK229" s="90">
        <f>'Securities Details'!AK132</f>
        <v>0</v>
      </c>
      <c r="BL229" s="90">
        <f>'Securities Details'!AL132</f>
        <v>0</v>
      </c>
      <c r="BM229" s="90">
        <f>'Securities Details'!AM132</f>
        <v>0</v>
      </c>
      <c r="BN229" s="90" t="str">
        <f>IF('Securities Details'!AN132="","",IF('Securities Details'!$E$11="Yes",'Securities Details'!AN132,""))</f>
        <v/>
      </c>
      <c r="BO229" s="90" t="str">
        <f>IF('Securities Details'!AO132="","",IF('Securities Details'!$E$11="Yes",'Securities Details'!AO132,""))</f>
        <v/>
      </c>
      <c r="BP229" s="90" t="str">
        <f>IF('Securities Details'!$E$11="Yes",'Securities Details'!AP132,"")</f>
        <v/>
      </c>
      <c r="BQ229" s="90" t="str">
        <f>IF(BE229=SecDLookups!$S$2,TRIM(LEFT(BF229, SEARCH("-",BF229,1)-1)),"")</f>
        <v/>
      </c>
      <c r="BR229" s="90" t="str">
        <f>IF(BE229=SecDLookups!$S$2,TRIM(RIGHT(BF229, LEN(BF229) - SEARCH("-",BF229,1))),"")</f>
        <v/>
      </c>
      <c r="BS229" s="90" t="str">
        <f>IF(BE229=SecDLookups!$S$3,BF229,"")</f>
        <v/>
      </c>
      <c r="BT229" s="90" t="str">
        <f>IF(BE229=SecDLookups!$S$4,BF229,"")</f>
        <v/>
      </c>
      <c r="BU229" s="90" t="str">
        <f>IF(BG229=SecDLookups!$T$2,TRIM(LEFT(BH229, SEARCH("-",BH229,1)-1)),"")</f>
        <v/>
      </c>
      <c r="BV229" s="90" t="str">
        <f>IF(BG229=SecDLookups!$T$2,TRIM(RIGHT(BH229,LEN(BH229) - SEARCH("-",BH229,1))),"")</f>
        <v/>
      </c>
      <c r="BW229" s="90" t="str">
        <f>IF(BG229=SecDLookups!$T$3,BH229,"")</f>
        <v/>
      </c>
      <c r="BX229" s="90" t="str">
        <f>IF(BG229=SecDLookups!$T$4,BH229,"")</f>
        <v/>
      </c>
      <c r="BY229" s="90" t="str">
        <f>IF(BI229=SecDLookups!$U$2,TRIM(LEFT(BJ229, SEARCH("-",BJ229,1)-1)),"")</f>
        <v/>
      </c>
      <c r="BZ229" s="90" t="str">
        <f>IF(BI229=SecDLookups!$U$2,TRIM(RIGHT(BJ229, LEN(BJ229) - SEARCH("-",BJ229,1))),"")</f>
        <v/>
      </c>
      <c r="CA229" s="90" t="str">
        <f>IF(BI229=SecDLookups!$U$3,BJ229,"")</f>
        <v/>
      </c>
      <c r="CB229" s="90" t="str">
        <f>IF(BI229=SecDLookups!$U$4,BJ229,"")</f>
        <v/>
      </c>
      <c r="CC229" s="90" t="str">
        <f>IF(BK229=SecDLookups!$V$2,TRIM(LEFT(BL229, SEARCH("-",BL229,1)-1)),"")</f>
        <v/>
      </c>
      <c r="CD229" s="90" t="str">
        <f>IF(BK229=SecDLookups!$V$2,TRIM(RIGHT(BL229, LEN(BL229) - SEARCH("-",BL229,1))),"")</f>
        <v/>
      </c>
      <c r="CE229" s="90" t="str">
        <f>IF(BK229=SecDLookups!$V$3,BL229,"")</f>
        <v/>
      </c>
      <c r="CF229" s="90" t="str">
        <f>IF(BK229=SecDLookups!$V$4,BL229,"")</f>
        <v/>
      </c>
    </row>
    <row r="230" spans="28:84" x14ac:dyDescent="0.25">
      <c r="AB230" s="89"/>
      <c r="AC230" s="111">
        <f>'Securities Details'!C133</f>
        <v>0</v>
      </c>
      <c r="AD230" s="111">
        <f>'Securities Details'!D133</f>
        <v>0</v>
      </c>
      <c r="AE230" s="111">
        <f>'Securities Details'!E133</f>
        <v>0</v>
      </c>
      <c r="AF230" s="111">
        <f>'Securities Details'!F133</f>
        <v>0</v>
      </c>
      <c r="AG230" s="111">
        <f>'Securities Details'!G133</f>
        <v>0</v>
      </c>
      <c r="AH230" s="106" t="e">
        <f>VLOOKUP(AG230,SecDLookups!$D$2:$E$11,2,FALSE)</f>
        <v>#N/A</v>
      </c>
      <c r="AI230" s="106">
        <f>'Securities Details'!I133</f>
        <v>0</v>
      </c>
      <c r="AJ230" s="106">
        <f>'Securities Details'!J133</f>
        <v>0</v>
      </c>
      <c r="AK230" s="111">
        <f>'Securities Details'!K133</f>
        <v>0</v>
      </c>
      <c r="AL230" s="111">
        <f>'Securities Details'!L133</f>
        <v>0</v>
      </c>
      <c r="AM230" s="113">
        <f>'Securities Details'!M133</f>
        <v>0</v>
      </c>
      <c r="AN230" s="90">
        <f>'Securities Details'!N133</f>
        <v>0</v>
      </c>
      <c r="AO230" s="90">
        <f>'Securities Details'!O133</f>
        <v>0</v>
      </c>
      <c r="AP230" s="90">
        <f>'Securities Details'!P133</f>
        <v>0</v>
      </c>
      <c r="AQ230" s="90">
        <f>'Securities Details'!Q133</f>
        <v>0</v>
      </c>
      <c r="AR230" s="90">
        <f>'Securities Details'!R133</f>
        <v>0</v>
      </c>
      <c r="AS230" s="97">
        <f>'Securities Details'!S133</f>
        <v>0</v>
      </c>
      <c r="AT230" s="90">
        <f>'Securities Details'!T133</f>
        <v>0</v>
      </c>
      <c r="AU230" s="90">
        <f>'Securities Details'!U133</f>
        <v>0</v>
      </c>
      <c r="AV230" s="90" t="str">
        <f>IF(AU230="Yes",'Securities Details'!V133,"")</f>
        <v/>
      </c>
      <c r="AW230" s="90">
        <f>'Securities Details'!W133</f>
        <v>0</v>
      </c>
      <c r="AX230" s="90">
        <f>'Securities Details'!X133</f>
        <v>0</v>
      </c>
      <c r="AY230" s="97" t="str">
        <f>IF(AU230="Yes",'Securities Details'!Y133,"")</f>
        <v/>
      </c>
      <c r="AZ230" s="90" t="str">
        <f>IF(AU230="Yes",'Securities Details'!Z133,"")</f>
        <v/>
      </c>
      <c r="BA230" s="90">
        <f>'Securities Details'!AB133</f>
        <v>0</v>
      </c>
      <c r="BB230" s="90" t="str">
        <f>IF(AU230="Yes",'Securities Details'!AA133,"")</f>
        <v/>
      </c>
      <c r="BC230" s="90">
        <f>'Securities Details'!AC133</f>
        <v>0</v>
      </c>
      <c r="BD230" s="90">
        <f>'Securities Details'!AD133</f>
        <v>0</v>
      </c>
      <c r="BE230" s="90">
        <f>'Securities Details'!AE133</f>
        <v>0</v>
      </c>
      <c r="BF230" s="90">
        <f>'Securities Details'!AF133</f>
        <v>0</v>
      </c>
      <c r="BG230" s="90">
        <f>'Securities Details'!AG133</f>
        <v>0</v>
      </c>
      <c r="BH230" s="90">
        <f>'Securities Details'!AH133</f>
        <v>0</v>
      </c>
      <c r="BI230" s="90">
        <f>'Securities Details'!AI133</f>
        <v>0</v>
      </c>
      <c r="BJ230" s="90">
        <f>'Securities Details'!AJ133</f>
        <v>0</v>
      </c>
      <c r="BK230" s="90">
        <f>'Securities Details'!AK133</f>
        <v>0</v>
      </c>
      <c r="BL230" s="90">
        <f>'Securities Details'!AL133</f>
        <v>0</v>
      </c>
      <c r="BM230" s="90">
        <f>'Securities Details'!AM133</f>
        <v>0</v>
      </c>
      <c r="BN230" s="90" t="str">
        <f>IF('Securities Details'!AN133="","",IF('Securities Details'!$E$11="Yes",'Securities Details'!AN133,""))</f>
        <v/>
      </c>
      <c r="BO230" s="90" t="str">
        <f>IF('Securities Details'!AO133="","",IF('Securities Details'!$E$11="Yes",'Securities Details'!AO133,""))</f>
        <v/>
      </c>
      <c r="BP230" s="90" t="str">
        <f>IF('Securities Details'!$E$11="Yes",'Securities Details'!AP133,"")</f>
        <v/>
      </c>
      <c r="BQ230" s="90" t="str">
        <f>IF(BE230=SecDLookups!$S$2,TRIM(LEFT(BF230, SEARCH("-",BF230,1)-1)),"")</f>
        <v/>
      </c>
      <c r="BR230" s="90" t="str">
        <f>IF(BE230=SecDLookups!$S$2,TRIM(RIGHT(BF230, LEN(BF230) - SEARCH("-",BF230,1))),"")</f>
        <v/>
      </c>
      <c r="BS230" s="90" t="str">
        <f>IF(BE230=SecDLookups!$S$3,BF230,"")</f>
        <v/>
      </c>
      <c r="BT230" s="90" t="str">
        <f>IF(BE230=SecDLookups!$S$4,BF230,"")</f>
        <v/>
      </c>
      <c r="BU230" s="90" t="str">
        <f>IF(BG230=SecDLookups!$T$2,TRIM(LEFT(BH230, SEARCH("-",BH230,1)-1)),"")</f>
        <v/>
      </c>
      <c r="BV230" s="90" t="str">
        <f>IF(BG230=SecDLookups!$T$2,TRIM(RIGHT(BH230,LEN(BH230) - SEARCH("-",BH230,1))),"")</f>
        <v/>
      </c>
      <c r="BW230" s="90" t="str">
        <f>IF(BG230=SecDLookups!$T$3,BH230,"")</f>
        <v/>
      </c>
      <c r="BX230" s="90" t="str">
        <f>IF(BG230=SecDLookups!$T$4,BH230,"")</f>
        <v/>
      </c>
      <c r="BY230" s="90" t="str">
        <f>IF(BI230=SecDLookups!$U$2,TRIM(LEFT(BJ230, SEARCH("-",BJ230,1)-1)),"")</f>
        <v/>
      </c>
      <c r="BZ230" s="90" t="str">
        <f>IF(BI230=SecDLookups!$U$2,TRIM(RIGHT(BJ230, LEN(BJ230) - SEARCH("-",BJ230,1))),"")</f>
        <v/>
      </c>
      <c r="CA230" s="90" t="str">
        <f>IF(BI230=SecDLookups!$U$3,BJ230,"")</f>
        <v/>
      </c>
      <c r="CB230" s="90" t="str">
        <f>IF(BI230=SecDLookups!$U$4,BJ230,"")</f>
        <v/>
      </c>
      <c r="CC230" s="90" t="str">
        <f>IF(BK230=SecDLookups!$V$2,TRIM(LEFT(BL230, SEARCH("-",BL230,1)-1)),"")</f>
        <v/>
      </c>
      <c r="CD230" s="90" t="str">
        <f>IF(BK230=SecDLookups!$V$2,TRIM(RIGHT(BL230, LEN(BL230) - SEARCH("-",BL230,1))),"")</f>
        <v/>
      </c>
      <c r="CE230" s="90" t="str">
        <f>IF(BK230=SecDLookups!$V$3,BL230,"")</f>
        <v/>
      </c>
      <c r="CF230" s="90" t="str">
        <f>IF(BK230=SecDLookups!$V$4,BL230,"")</f>
        <v/>
      </c>
    </row>
    <row r="231" spans="28:84" x14ac:dyDescent="0.25">
      <c r="AB231" s="89"/>
      <c r="AC231" s="111">
        <f>'Securities Details'!C134</f>
        <v>0</v>
      </c>
      <c r="AD231" s="111">
        <f>'Securities Details'!D134</f>
        <v>0</v>
      </c>
      <c r="AE231" s="111">
        <f>'Securities Details'!E134</f>
        <v>0</v>
      </c>
      <c r="AF231" s="111">
        <f>'Securities Details'!F134</f>
        <v>0</v>
      </c>
      <c r="AG231" s="111">
        <f>'Securities Details'!G134</f>
        <v>0</v>
      </c>
      <c r="AH231" s="106" t="e">
        <f>VLOOKUP(AG231,SecDLookups!$D$2:$E$11,2,FALSE)</f>
        <v>#N/A</v>
      </c>
      <c r="AI231" s="106">
        <f>'Securities Details'!I134</f>
        <v>0</v>
      </c>
      <c r="AJ231" s="106">
        <f>'Securities Details'!J134</f>
        <v>0</v>
      </c>
      <c r="AK231" s="111">
        <f>'Securities Details'!K134</f>
        <v>0</v>
      </c>
      <c r="AL231" s="111">
        <f>'Securities Details'!L134</f>
        <v>0</v>
      </c>
      <c r="AM231" s="113">
        <f>'Securities Details'!M134</f>
        <v>0</v>
      </c>
      <c r="AN231" s="90">
        <f>'Securities Details'!N134</f>
        <v>0</v>
      </c>
      <c r="AO231" s="90">
        <f>'Securities Details'!O134</f>
        <v>0</v>
      </c>
      <c r="AP231" s="90">
        <f>'Securities Details'!P134</f>
        <v>0</v>
      </c>
      <c r="AQ231" s="90">
        <f>'Securities Details'!Q134</f>
        <v>0</v>
      </c>
      <c r="AR231" s="90">
        <f>'Securities Details'!R134</f>
        <v>0</v>
      </c>
      <c r="AS231" s="97">
        <f>'Securities Details'!S134</f>
        <v>0</v>
      </c>
      <c r="AT231" s="90">
        <f>'Securities Details'!T134</f>
        <v>0</v>
      </c>
      <c r="AU231" s="90">
        <f>'Securities Details'!U134</f>
        <v>0</v>
      </c>
      <c r="AV231" s="90" t="str">
        <f>IF(AU231="Yes",'Securities Details'!V134,"")</f>
        <v/>
      </c>
      <c r="AW231" s="90">
        <f>'Securities Details'!W134</f>
        <v>0</v>
      </c>
      <c r="AX231" s="90">
        <f>'Securities Details'!X134</f>
        <v>0</v>
      </c>
      <c r="AY231" s="97" t="str">
        <f>IF(AU231="Yes",'Securities Details'!Y134,"")</f>
        <v/>
      </c>
      <c r="AZ231" s="90" t="str">
        <f>IF(AU231="Yes",'Securities Details'!Z134,"")</f>
        <v/>
      </c>
      <c r="BA231" s="90">
        <f>'Securities Details'!AB134</f>
        <v>0</v>
      </c>
      <c r="BB231" s="90" t="str">
        <f>IF(AU231="Yes",'Securities Details'!AA134,"")</f>
        <v/>
      </c>
      <c r="BC231" s="90">
        <f>'Securities Details'!AC134</f>
        <v>0</v>
      </c>
      <c r="BD231" s="90">
        <f>'Securities Details'!AD134</f>
        <v>0</v>
      </c>
      <c r="BE231" s="90">
        <f>'Securities Details'!AE134</f>
        <v>0</v>
      </c>
      <c r="BF231" s="90">
        <f>'Securities Details'!AF134</f>
        <v>0</v>
      </c>
      <c r="BG231" s="90">
        <f>'Securities Details'!AG134</f>
        <v>0</v>
      </c>
      <c r="BH231" s="90">
        <f>'Securities Details'!AH134</f>
        <v>0</v>
      </c>
      <c r="BI231" s="90">
        <f>'Securities Details'!AI134</f>
        <v>0</v>
      </c>
      <c r="BJ231" s="90">
        <f>'Securities Details'!AJ134</f>
        <v>0</v>
      </c>
      <c r="BK231" s="90">
        <f>'Securities Details'!AK134</f>
        <v>0</v>
      </c>
      <c r="BL231" s="90">
        <f>'Securities Details'!AL134</f>
        <v>0</v>
      </c>
      <c r="BM231" s="90">
        <f>'Securities Details'!AM134</f>
        <v>0</v>
      </c>
      <c r="BN231" s="90" t="str">
        <f>IF('Securities Details'!AN134="","",IF('Securities Details'!$E$11="Yes",'Securities Details'!AN134,""))</f>
        <v/>
      </c>
      <c r="BO231" s="90" t="str">
        <f>IF('Securities Details'!AO134="","",IF('Securities Details'!$E$11="Yes",'Securities Details'!AO134,""))</f>
        <v/>
      </c>
      <c r="BP231" s="90" t="str">
        <f>IF('Securities Details'!$E$11="Yes",'Securities Details'!AP134,"")</f>
        <v/>
      </c>
      <c r="BQ231" s="90" t="str">
        <f>IF(BE231=SecDLookups!$S$2,TRIM(LEFT(BF231, SEARCH("-",BF231,1)-1)),"")</f>
        <v/>
      </c>
      <c r="BR231" s="90" t="str">
        <f>IF(BE231=SecDLookups!$S$2,TRIM(RIGHT(BF231, LEN(BF231) - SEARCH("-",BF231,1))),"")</f>
        <v/>
      </c>
      <c r="BS231" s="90" t="str">
        <f>IF(BE231=SecDLookups!$S$3,BF231,"")</f>
        <v/>
      </c>
      <c r="BT231" s="90" t="str">
        <f>IF(BE231=SecDLookups!$S$4,BF231,"")</f>
        <v/>
      </c>
      <c r="BU231" s="90" t="str">
        <f>IF(BG231=SecDLookups!$T$2,TRIM(LEFT(BH231, SEARCH("-",BH231,1)-1)),"")</f>
        <v/>
      </c>
      <c r="BV231" s="90" t="str">
        <f>IF(BG231=SecDLookups!$T$2,TRIM(RIGHT(BH231,LEN(BH231) - SEARCH("-",BH231,1))),"")</f>
        <v/>
      </c>
      <c r="BW231" s="90" t="str">
        <f>IF(BG231=SecDLookups!$T$3,BH231,"")</f>
        <v/>
      </c>
      <c r="BX231" s="90" t="str">
        <f>IF(BG231=SecDLookups!$T$4,BH231,"")</f>
        <v/>
      </c>
      <c r="BY231" s="90" t="str">
        <f>IF(BI231=SecDLookups!$U$2,TRIM(LEFT(BJ231, SEARCH("-",BJ231,1)-1)),"")</f>
        <v/>
      </c>
      <c r="BZ231" s="90" t="str">
        <f>IF(BI231=SecDLookups!$U$2,TRIM(RIGHT(BJ231, LEN(BJ231) - SEARCH("-",BJ231,1))),"")</f>
        <v/>
      </c>
      <c r="CA231" s="90" t="str">
        <f>IF(BI231=SecDLookups!$U$3,BJ231,"")</f>
        <v/>
      </c>
      <c r="CB231" s="90" t="str">
        <f>IF(BI231=SecDLookups!$U$4,BJ231,"")</f>
        <v/>
      </c>
      <c r="CC231" s="90" t="str">
        <f>IF(BK231=SecDLookups!$V$2,TRIM(LEFT(BL231, SEARCH("-",BL231,1)-1)),"")</f>
        <v/>
      </c>
      <c r="CD231" s="90" t="str">
        <f>IF(BK231=SecDLookups!$V$2,TRIM(RIGHT(BL231, LEN(BL231) - SEARCH("-",BL231,1))),"")</f>
        <v/>
      </c>
      <c r="CE231" s="90" t="str">
        <f>IF(BK231=SecDLookups!$V$3,BL231,"")</f>
        <v/>
      </c>
      <c r="CF231" s="90" t="str">
        <f>IF(BK231=SecDLookups!$V$4,BL231,"")</f>
        <v/>
      </c>
    </row>
    <row r="232" spans="28:84" x14ac:dyDescent="0.25">
      <c r="AB232" s="89"/>
      <c r="AC232" s="111">
        <f>'Securities Details'!C135</f>
        <v>0</v>
      </c>
      <c r="AD232" s="111">
        <f>'Securities Details'!D135</f>
        <v>0</v>
      </c>
      <c r="AE232" s="111">
        <f>'Securities Details'!E135</f>
        <v>0</v>
      </c>
      <c r="AF232" s="111">
        <f>'Securities Details'!F135</f>
        <v>0</v>
      </c>
      <c r="AG232" s="111">
        <f>'Securities Details'!G135</f>
        <v>0</v>
      </c>
      <c r="AH232" s="106" t="e">
        <f>VLOOKUP(AG232,SecDLookups!$D$2:$E$11,2,FALSE)</f>
        <v>#N/A</v>
      </c>
      <c r="AI232" s="106">
        <f>'Securities Details'!I135</f>
        <v>0</v>
      </c>
      <c r="AJ232" s="106">
        <f>'Securities Details'!J135</f>
        <v>0</v>
      </c>
      <c r="AK232" s="111">
        <f>'Securities Details'!K135</f>
        <v>0</v>
      </c>
      <c r="AL232" s="111">
        <f>'Securities Details'!L135</f>
        <v>0</v>
      </c>
      <c r="AM232" s="113">
        <f>'Securities Details'!M135</f>
        <v>0</v>
      </c>
      <c r="AN232" s="90">
        <f>'Securities Details'!N135</f>
        <v>0</v>
      </c>
      <c r="AO232" s="90">
        <f>'Securities Details'!O135</f>
        <v>0</v>
      </c>
      <c r="AP232" s="90">
        <f>'Securities Details'!P135</f>
        <v>0</v>
      </c>
      <c r="AQ232" s="90">
        <f>'Securities Details'!Q135</f>
        <v>0</v>
      </c>
      <c r="AR232" s="90">
        <f>'Securities Details'!R135</f>
        <v>0</v>
      </c>
      <c r="AS232" s="97">
        <f>'Securities Details'!S135</f>
        <v>0</v>
      </c>
      <c r="AT232" s="90">
        <f>'Securities Details'!T135</f>
        <v>0</v>
      </c>
      <c r="AU232" s="90">
        <f>'Securities Details'!U135</f>
        <v>0</v>
      </c>
      <c r="AV232" s="90" t="str">
        <f>IF(AU232="Yes",'Securities Details'!V135,"")</f>
        <v/>
      </c>
      <c r="AW232" s="90">
        <f>'Securities Details'!W135</f>
        <v>0</v>
      </c>
      <c r="AX232" s="90">
        <f>'Securities Details'!X135</f>
        <v>0</v>
      </c>
      <c r="AY232" s="97" t="str">
        <f>IF(AU232="Yes",'Securities Details'!Y135,"")</f>
        <v/>
      </c>
      <c r="AZ232" s="90" t="str">
        <f>IF(AU232="Yes",'Securities Details'!Z135,"")</f>
        <v/>
      </c>
      <c r="BA232" s="90">
        <f>'Securities Details'!AB135</f>
        <v>0</v>
      </c>
      <c r="BB232" s="90" t="str">
        <f>IF(AU232="Yes",'Securities Details'!AA135,"")</f>
        <v/>
      </c>
      <c r="BC232" s="90">
        <f>'Securities Details'!AC135</f>
        <v>0</v>
      </c>
      <c r="BD232" s="90">
        <f>'Securities Details'!AD135</f>
        <v>0</v>
      </c>
      <c r="BE232" s="90">
        <f>'Securities Details'!AE135</f>
        <v>0</v>
      </c>
      <c r="BF232" s="90">
        <f>'Securities Details'!AF135</f>
        <v>0</v>
      </c>
      <c r="BG232" s="90">
        <f>'Securities Details'!AG135</f>
        <v>0</v>
      </c>
      <c r="BH232" s="90">
        <f>'Securities Details'!AH135</f>
        <v>0</v>
      </c>
      <c r="BI232" s="90">
        <f>'Securities Details'!AI135</f>
        <v>0</v>
      </c>
      <c r="BJ232" s="90">
        <f>'Securities Details'!AJ135</f>
        <v>0</v>
      </c>
      <c r="BK232" s="90">
        <f>'Securities Details'!AK135</f>
        <v>0</v>
      </c>
      <c r="BL232" s="90">
        <f>'Securities Details'!AL135</f>
        <v>0</v>
      </c>
      <c r="BM232" s="90">
        <f>'Securities Details'!AM135</f>
        <v>0</v>
      </c>
      <c r="BN232" s="90" t="str">
        <f>IF('Securities Details'!AN135="","",IF('Securities Details'!$E$11="Yes",'Securities Details'!AN135,""))</f>
        <v/>
      </c>
      <c r="BO232" s="90" t="str">
        <f>IF('Securities Details'!AO135="","",IF('Securities Details'!$E$11="Yes",'Securities Details'!AO135,""))</f>
        <v/>
      </c>
      <c r="BP232" s="90" t="str">
        <f>IF('Securities Details'!$E$11="Yes",'Securities Details'!AP135,"")</f>
        <v/>
      </c>
      <c r="BQ232" s="90" t="str">
        <f>IF(BE232=SecDLookups!$S$2,TRIM(LEFT(BF232, SEARCH("-",BF232,1)-1)),"")</f>
        <v/>
      </c>
      <c r="BR232" s="90" t="str">
        <f>IF(BE232=SecDLookups!$S$2,TRIM(RIGHT(BF232, LEN(BF232) - SEARCH("-",BF232,1))),"")</f>
        <v/>
      </c>
      <c r="BS232" s="90" t="str">
        <f>IF(BE232=SecDLookups!$S$3,BF232,"")</f>
        <v/>
      </c>
      <c r="BT232" s="90" t="str">
        <f>IF(BE232=SecDLookups!$S$4,BF232,"")</f>
        <v/>
      </c>
      <c r="BU232" s="90" t="str">
        <f>IF(BG232=SecDLookups!$T$2,TRIM(LEFT(BH232, SEARCH("-",BH232,1)-1)),"")</f>
        <v/>
      </c>
      <c r="BV232" s="90" t="str">
        <f>IF(BG232=SecDLookups!$T$2,TRIM(RIGHT(BH232,LEN(BH232) - SEARCH("-",BH232,1))),"")</f>
        <v/>
      </c>
      <c r="BW232" s="90" t="str">
        <f>IF(BG232=SecDLookups!$T$3,BH232,"")</f>
        <v/>
      </c>
      <c r="BX232" s="90" t="str">
        <f>IF(BG232=SecDLookups!$T$4,BH232,"")</f>
        <v/>
      </c>
      <c r="BY232" s="90" t="str">
        <f>IF(BI232=SecDLookups!$U$2,TRIM(LEFT(BJ232, SEARCH("-",BJ232,1)-1)),"")</f>
        <v/>
      </c>
      <c r="BZ232" s="90" t="str">
        <f>IF(BI232=SecDLookups!$U$2,TRIM(RIGHT(BJ232, LEN(BJ232) - SEARCH("-",BJ232,1))),"")</f>
        <v/>
      </c>
      <c r="CA232" s="90" t="str">
        <f>IF(BI232=SecDLookups!$U$3,BJ232,"")</f>
        <v/>
      </c>
      <c r="CB232" s="90" t="str">
        <f>IF(BI232=SecDLookups!$U$4,BJ232,"")</f>
        <v/>
      </c>
      <c r="CC232" s="90" t="str">
        <f>IF(BK232=SecDLookups!$V$2,TRIM(LEFT(BL232, SEARCH("-",BL232,1)-1)),"")</f>
        <v/>
      </c>
      <c r="CD232" s="90" t="str">
        <f>IF(BK232=SecDLookups!$V$2,TRIM(RIGHT(BL232, LEN(BL232) - SEARCH("-",BL232,1))),"")</f>
        <v/>
      </c>
      <c r="CE232" s="90" t="str">
        <f>IF(BK232=SecDLookups!$V$3,BL232,"")</f>
        <v/>
      </c>
      <c r="CF232" s="90" t="str">
        <f>IF(BK232=SecDLookups!$V$4,BL232,"")</f>
        <v/>
      </c>
    </row>
    <row r="233" spans="28:84" x14ac:dyDescent="0.25">
      <c r="AB233" s="89"/>
      <c r="AC233" s="111">
        <f>'Securities Details'!C136</f>
        <v>0</v>
      </c>
      <c r="AD233" s="111">
        <f>'Securities Details'!D136</f>
        <v>0</v>
      </c>
      <c r="AE233" s="111">
        <f>'Securities Details'!E136</f>
        <v>0</v>
      </c>
      <c r="AF233" s="111">
        <f>'Securities Details'!F136</f>
        <v>0</v>
      </c>
      <c r="AG233" s="111">
        <f>'Securities Details'!G136</f>
        <v>0</v>
      </c>
      <c r="AH233" s="106" t="e">
        <f>VLOOKUP(AG233,SecDLookups!$D$2:$E$11,2,FALSE)</f>
        <v>#N/A</v>
      </c>
      <c r="AI233" s="106">
        <f>'Securities Details'!I136</f>
        <v>0</v>
      </c>
      <c r="AJ233" s="106">
        <f>'Securities Details'!J136</f>
        <v>0</v>
      </c>
      <c r="AK233" s="111">
        <f>'Securities Details'!K136</f>
        <v>0</v>
      </c>
      <c r="AL233" s="111">
        <f>'Securities Details'!L136</f>
        <v>0</v>
      </c>
      <c r="AM233" s="113">
        <f>'Securities Details'!M136</f>
        <v>0</v>
      </c>
      <c r="AN233" s="90">
        <f>'Securities Details'!N136</f>
        <v>0</v>
      </c>
      <c r="AO233" s="90">
        <f>'Securities Details'!O136</f>
        <v>0</v>
      </c>
      <c r="AP233" s="90">
        <f>'Securities Details'!P136</f>
        <v>0</v>
      </c>
      <c r="AQ233" s="90">
        <f>'Securities Details'!Q136</f>
        <v>0</v>
      </c>
      <c r="AR233" s="90">
        <f>'Securities Details'!R136</f>
        <v>0</v>
      </c>
      <c r="AS233" s="97">
        <f>'Securities Details'!S136</f>
        <v>0</v>
      </c>
      <c r="AT233" s="90">
        <f>'Securities Details'!T136</f>
        <v>0</v>
      </c>
      <c r="AU233" s="90">
        <f>'Securities Details'!U136</f>
        <v>0</v>
      </c>
      <c r="AV233" s="90" t="str">
        <f>IF(AU233="Yes",'Securities Details'!V136,"")</f>
        <v/>
      </c>
      <c r="AW233" s="90">
        <f>'Securities Details'!W136</f>
        <v>0</v>
      </c>
      <c r="AX233" s="90">
        <f>'Securities Details'!X136</f>
        <v>0</v>
      </c>
      <c r="AY233" s="97" t="str">
        <f>IF(AU233="Yes",'Securities Details'!Y136,"")</f>
        <v/>
      </c>
      <c r="AZ233" s="90" t="str">
        <f>IF(AU233="Yes",'Securities Details'!Z136,"")</f>
        <v/>
      </c>
      <c r="BA233" s="90">
        <f>'Securities Details'!AB136</f>
        <v>0</v>
      </c>
      <c r="BB233" s="90" t="str">
        <f>IF(AU233="Yes",'Securities Details'!AA136,"")</f>
        <v/>
      </c>
      <c r="BC233" s="90">
        <f>'Securities Details'!AC136</f>
        <v>0</v>
      </c>
      <c r="BD233" s="90">
        <f>'Securities Details'!AD136</f>
        <v>0</v>
      </c>
      <c r="BE233" s="90">
        <f>'Securities Details'!AE136</f>
        <v>0</v>
      </c>
      <c r="BF233" s="90">
        <f>'Securities Details'!AF136</f>
        <v>0</v>
      </c>
      <c r="BG233" s="90">
        <f>'Securities Details'!AG136</f>
        <v>0</v>
      </c>
      <c r="BH233" s="90">
        <f>'Securities Details'!AH136</f>
        <v>0</v>
      </c>
      <c r="BI233" s="90">
        <f>'Securities Details'!AI136</f>
        <v>0</v>
      </c>
      <c r="BJ233" s="90">
        <f>'Securities Details'!AJ136</f>
        <v>0</v>
      </c>
      <c r="BK233" s="90">
        <f>'Securities Details'!AK136</f>
        <v>0</v>
      </c>
      <c r="BL233" s="90">
        <f>'Securities Details'!AL136</f>
        <v>0</v>
      </c>
      <c r="BM233" s="90">
        <f>'Securities Details'!AM136</f>
        <v>0</v>
      </c>
      <c r="BN233" s="90" t="str">
        <f>IF('Securities Details'!AN136="","",IF('Securities Details'!$E$11="Yes",'Securities Details'!AN136,""))</f>
        <v/>
      </c>
      <c r="BO233" s="90" t="str">
        <f>IF('Securities Details'!AO136="","",IF('Securities Details'!$E$11="Yes",'Securities Details'!AO136,""))</f>
        <v/>
      </c>
      <c r="BP233" s="90" t="str">
        <f>IF('Securities Details'!$E$11="Yes",'Securities Details'!AP136,"")</f>
        <v/>
      </c>
      <c r="BQ233" s="90" t="str">
        <f>IF(BE233=SecDLookups!$S$2,TRIM(LEFT(BF233, SEARCH("-",BF233,1)-1)),"")</f>
        <v/>
      </c>
      <c r="BR233" s="90" t="str">
        <f>IF(BE233=SecDLookups!$S$2,TRIM(RIGHT(BF233, LEN(BF233) - SEARCH("-",BF233,1))),"")</f>
        <v/>
      </c>
      <c r="BS233" s="90" t="str">
        <f>IF(BE233=SecDLookups!$S$3,BF233,"")</f>
        <v/>
      </c>
      <c r="BT233" s="90" t="str">
        <f>IF(BE233=SecDLookups!$S$4,BF233,"")</f>
        <v/>
      </c>
      <c r="BU233" s="90" t="str">
        <f>IF(BG233=SecDLookups!$T$2,TRIM(LEFT(BH233, SEARCH("-",BH233,1)-1)),"")</f>
        <v/>
      </c>
      <c r="BV233" s="90" t="str">
        <f>IF(BG233=SecDLookups!$T$2,TRIM(RIGHT(BH233,LEN(BH233) - SEARCH("-",BH233,1))),"")</f>
        <v/>
      </c>
      <c r="BW233" s="90" t="str">
        <f>IF(BG233=SecDLookups!$T$3,BH233,"")</f>
        <v/>
      </c>
      <c r="BX233" s="90" t="str">
        <f>IF(BG233=SecDLookups!$T$4,BH233,"")</f>
        <v/>
      </c>
      <c r="BY233" s="90" t="str">
        <f>IF(BI233=SecDLookups!$U$2,TRIM(LEFT(BJ233, SEARCH("-",BJ233,1)-1)),"")</f>
        <v/>
      </c>
      <c r="BZ233" s="90" t="str">
        <f>IF(BI233=SecDLookups!$U$2,TRIM(RIGHT(BJ233, LEN(BJ233) - SEARCH("-",BJ233,1))),"")</f>
        <v/>
      </c>
      <c r="CA233" s="90" t="str">
        <f>IF(BI233=SecDLookups!$U$3,BJ233,"")</f>
        <v/>
      </c>
      <c r="CB233" s="90" t="str">
        <f>IF(BI233=SecDLookups!$U$4,BJ233,"")</f>
        <v/>
      </c>
      <c r="CC233" s="90" t="str">
        <f>IF(BK233=SecDLookups!$V$2,TRIM(LEFT(BL233, SEARCH("-",BL233,1)-1)),"")</f>
        <v/>
      </c>
      <c r="CD233" s="90" t="str">
        <f>IF(BK233=SecDLookups!$V$2,TRIM(RIGHT(BL233, LEN(BL233) - SEARCH("-",BL233,1))),"")</f>
        <v/>
      </c>
      <c r="CE233" s="90" t="str">
        <f>IF(BK233=SecDLookups!$V$3,BL233,"")</f>
        <v/>
      </c>
      <c r="CF233" s="90" t="str">
        <f>IF(BK233=SecDLookups!$V$4,BL233,"")</f>
        <v/>
      </c>
    </row>
    <row r="234" spans="28:84" x14ac:dyDescent="0.25">
      <c r="AB234" s="89"/>
      <c r="AC234" s="111">
        <f>'Securities Details'!C137</f>
        <v>0</v>
      </c>
      <c r="AD234" s="111">
        <f>'Securities Details'!D137</f>
        <v>0</v>
      </c>
      <c r="AE234" s="111">
        <f>'Securities Details'!E137</f>
        <v>0</v>
      </c>
      <c r="AF234" s="111">
        <f>'Securities Details'!F137</f>
        <v>0</v>
      </c>
      <c r="AG234" s="111">
        <f>'Securities Details'!G137</f>
        <v>0</v>
      </c>
      <c r="AH234" s="106" t="e">
        <f>VLOOKUP(AG234,SecDLookups!$D$2:$E$11,2,FALSE)</f>
        <v>#N/A</v>
      </c>
      <c r="AI234" s="106">
        <f>'Securities Details'!I137</f>
        <v>0</v>
      </c>
      <c r="AJ234" s="106">
        <f>'Securities Details'!J137</f>
        <v>0</v>
      </c>
      <c r="AK234" s="111">
        <f>'Securities Details'!K137</f>
        <v>0</v>
      </c>
      <c r="AL234" s="111">
        <f>'Securities Details'!L137</f>
        <v>0</v>
      </c>
      <c r="AM234" s="113">
        <f>'Securities Details'!M137</f>
        <v>0</v>
      </c>
      <c r="AN234" s="90">
        <f>'Securities Details'!N137</f>
        <v>0</v>
      </c>
      <c r="AO234" s="90">
        <f>'Securities Details'!O137</f>
        <v>0</v>
      </c>
      <c r="AP234" s="90">
        <f>'Securities Details'!P137</f>
        <v>0</v>
      </c>
      <c r="AQ234" s="90">
        <f>'Securities Details'!Q137</f>
        <v>0</v>
      </c>
      <c r="AR234" s="90">
        <f>'Securities Details'!R137</f>
        <v>0</v>
      </c>
      <c r="AS234" s="97">
        <f>'Securities Details'!S137</f>
        <v>0</v>
      </c>
      <c r="AT234" s="90">
        <f>'Securities Details'!T137</f>
        <v>0</v>
      </c>
      <c r="AU234" s="90">
        <f>'Securities Details'!U137</f>
        <v>0</v>
      </c>
      <c r="AV234" s="90" t="str">
        <f>IF(AU234="Yes",'Securities Details'!V137,"")</f>
        <v/>
      </c>
      <c r="AW234" s="90">
        <f>'Securities Details'!W137</f>
        <v>0</v>
      </c>
      <c r="AX234" s="90">
        <f>'Securities Details'!X137</f>
        <v>0</v>
      </c>
      <c r="AY234" s="97" t="str">
        <f>IF(AU234="Yes",'Securities Details'!Y137,"")</f>
        <v/>
      </c>
      <c r="AZ234" s="90" t="str">
        <f>IF(AU234="Yes",'Securities Details'!Z137,"")</f>
        <v/>
      </c>
      <c r="BA234" s="90">
        <f>'Securities Details'!AB137</f>
        <v>0</v>
      </c>
      <c r="BB234" s="90" t="str">
        <f>IF(AU234="Yes",'Securities Details'!AA137,"")</f>
        <v/>
      </c>
      <c r="BC234" s="90">
        <f>'Securities Details'!AC137</f>
        <v>0</v>
      </c>
      <c r="BD234" s="90">
        <f>'Securities Details'!AD137</f>
        <v>0</v>
      </c>
      <c r="BE234" s="90">
        <f>'Securities Details'!AE137</f>
        <v>0</v>
      </c>
      <c r="BF234" s="90">
        <f>'Securities Details'!AF137</f>
        <v>0</v>
      </c>
      <c r="BG234" s="90">
        <f>'Securities Details'!AG137</f>
        <v>0</v>
      </c>
      <c r="BH234" s="90">
        <f>'Securities Details'!AH137</f>
        <v>0</v>
      </c>
      <c r="BI234" s="90">
        <f>'Securities Details'!AI137</f>
        <v>0</v>
      </c>
      <c r="BJ234" s="90">
        <f>'Securities Details'!AJ137</f>
        <v>0</v>
      </c>
      <c r="BK234" s="90">
        <f>'Securities Details'!AK137</f>
        <v>0</v>
      </c>
      <c r="BL234" s="90">
        <f>'Securities Details'!AL137</f>
        <v>0</v>
      </c>
      <c r="BM234" s="90">
        <f>'Securities Details'!AM137</f>
        <v>0</v>
      </c>
      <c r="BN234" s="90" t="str">
        <f>IF('Securities Details'!AN137="","",IF('Securities Details'!$E$11="Yes",'Securities Details'!AN137,""))</f>
        <v/>
      </c>
      <c r="BO234" s="90" t="str">
        <f>IF('Securities Details'!AO137="","",IF('Securities Details'!$E$11="Yes",'Securities Details'!AO137,""))</f>
        <v/>
      </c>
      <c r="BP234" s="90" t="str">
        <f>IF('Securities Details'!$E$11="Yes",'Securities Details'!AP137,"")</f>
        <v/>
      </c>
      <c r="BQ234" s="90" t="str">
        <f>IF(BE234=SecDLookups!$S$2,TRIM(LEFT(BF234, SEARCH("-",BF234,1)-1)),"")</f>
        <v/>
      </c>
      <c r="BR234" s="90" t="str">
        <f>IF(BE234=SecDLookups!$S$2,TRIM(RIGHT(BF234, LEN(BF234) - SEARCH("-",BF234,1))),"")</f>
        <v/>
      </c>
      <c r="BS234" s="90" t="str">
        <f>IF(BE234=SecDLookups!$S$3,BF234,"")</f>
        <v/>
      </c>
      <c r="BT234" s="90" t="str">
        <f>IF(BE234=SecDLookups!$S$4,BF234,"")</f>
        <v/>
      </c>
      <c r="BU234" s="90" t="str">
        <f>IF(BG234=SecDLookups!$T$2,TRIM(LEFT(BH234, SEARCH("-",BH234,1)-1)),"")</f>
        <v/>
      </c>
      <c r="BV234" s="90" t="str">
        <f>IF(BG234=SecDLookups!$T$2,TRIM(RIGHT(BH234,LEN(BH234) - SEARCH("-",BH234,1))),"")</f>
        <v/>
      </c>
      <c r="BW234" s="90" t="str">
        <f>IF(BG234=SecDLookups!$T$3,BH234,"")</f>
        <v/>
      </c>
      <c r="BX234" s="90" t="str">
        <f>IF(BG234=SecDLookups!$T$4,BH234,"")</f>
        <v/>
      </c>
      <c r="BY234" s="90" t="str">
        <f>IF(BI234=SecDLookups!$U$2,TRIM(LEFT(BJ234, SEARCH("-",BJ234,1)-1)),"")</f>
        <v/>
      </c>
      <c r="BZ234" s="90" t="str">
        <f>IF(BI234=SecDLookups!$U$2,TRIM(RIGHT(BJ234, LEN(BJ234) - SEARCH("-",BJ234,1))),"")</f>
        <v/>
      </c>
      <c r="CA234" s="90" t="str">
        <f>IF(BI234=SecDLookups!$U$3,BJ234,"")</f>
        <v/>
      </c>
      <c r="CB234" s="90" t="str">
        <f>IF(BI234=SecDLookups!$U$4,BJ234,"")</f>
        <v/>
      </c>
      <c r="CC234" s="90" t="str">
        <f>IF(BK234=SecDLookups!$V$2,TRIM(LEFT(BL234, SEARCH("-",BL234,1)-1)),"")</f>
        <v/>
      </c>
      <c r="CD234" s="90" t="str">
        <f>IF(BK234=SecDLookups!$V$2,TRIM(RIGHT(BL234, LEN(BL234) - SEARCH("-",BL234,1))),"")</f>
        <v/>
      </c>
      <c r="CE234" s="90" t="str">
        <f>IF(BK234=SecDLookups!$V$3,BL234,"")</f>
        <v/>
      </c>
      <c r="CF234" s="90" t="str">
        <f>IF(BK234=SecDLookups!$V$4,BL234,"")</f>
        <v/>
      </c>
    </row>
    <row r="235" spans="28:84" x14ac:dyDescent="0.25">
      <c r="AB235" s="89"/>
      <c r="AC235" s="111">
        <f>'Securities Details'!C138</f>
        <v>0</v>
      </c>
      <c r="AD235" s="111">
        <f>'Securities Details'!D138</f>
        <v>0</v>
      </c>
      <c r="AE235" s="111">
        <f>'Securities Details'!E138</f>
        <v>0</v>
      </c>
      <c r="AF235" s="111">
        <f>'Securities Details'!F138</f>
        <v>0</v>
      </c>
      <c r="AG235" s="111">
        <f>'Securities Details'!G138</f>
        <v>0</v>
      </c>
      <c r="AH235" s="106" t="e">
        <f>VLOOKUP(AG235,SecDLookups!$D$2:$E$11,2,FALSE)</f>
        <v>#N/A</v>
      </c>
      <c r="AI235" s="106">
        <f>'Securities Details'!I138</f>
        <v>0</v>
      </c>
      <c r="AJ235" s="106">
        <f>'Securities Details'!J138</f>
        <v>0</v>
      </c>
      <c r="AK235" s="111">
        <f>'Securities Details'!K138</f>
        <v>0</v>
      </c>
      <c r="AL235" s="111">
        <f>'Securities Details'!L138</f>
        <v>0</v>
      </c>
      <c r="AM235" s="113">
        <f>'Securities Details'!M138</f>
        <v>0</v>
      </c>
      <c r="AN235" s="90">
        <f>'Securities Details'!N138</f>
        <v>0</v>
      </c>
      <c r="AO235" s="90">
        <f>'Securities Details'!O138</f>
        <v>0</v>
      </c>
      <c r="AP235" s="90">
        <f>'Securities Details'!P138</f>
        <v>0</v>
      </c>
      <c r="AQ235" s="90">
        <f>'Securities Details'!Q138</f>
        <v>0</v>
      </c>
      <c r="AR235" s="90">
        <f>'Securities Details'!R138</f>
        <v>0</v>
      </c>
      <c r="AS235" s="97">
        <f>'Securities Details'!S138</f>
        <v>0</v>
      </c>
      <c r="AT235" s="90">
        <f>'Securities Details'!T138</f>
        <v>0</v>
      </c>
      <c r="AU235" s="90">
        <f>'Securities Details'!U138</f>
        <v>0</v>
      </c>
      <c r="AV235" s="90" t="str">
        <f>IF(AU235="Yes",'Securities Details'!V138,"")</f>
        <v/>
      </c>
      <c r="AW235" s="90">
        <f>'Securities Details'!W138</f>
        <v>0</v>
      </c>
      <c r="AX235" s="90">
        <f>'Securities Details'!X138</f>
        <v>0</v>
      </c>
      <c r="AY235" s="97" t="str">
        <f>IF(AU235="Yes",'Securities Details'!Y138,"")</f>
        <v/>
      </c>
      <c r="AZ235" s="90" t="str">
        <f>IF(AU235="Yes",'Securities Details'!Z138,"")</f>
        <v/>
      </c>
      <c r="BA235" s="90">
        <f>'Securities Details'!AB138</f>
        <v>0</v>
      </c>
      <c r="BB235" s="90" t="str">
        <f>IF(AU235="Yes",'Securities Details'!AA138,"")</f>
        <v/>
      </c>
      <c r="BC235" s="90">
        <f>'Securities Details'!AC138</f>
        <v>0</v>
      </c>
      <c r="BD235" s="90">
        <f>'Securities Details'!AD138</f>
        <v>0</v>
      </c>
      <c r="BE235" s="90">
        <f>'Securities Details'!AE138</f>
        <v>0</v>
      </c>
      <c r="BF235" s="90">
        <f>'Securities Details'!AF138</f>
        <v>0</v>
      </c>
      <c r="BG235" s="90">
        <f>'Securities Details'!AG138</f>
        <v>0</v>
      </c>
      <c r="BH235" s="90">
        <f>'Securities Details'!AH138</f>
        <v>0</v>
      </c>
      <c r="BI235" s="90">
        <f>'Securities Details'!AI138</f>
        <v>0</v>
      </c>
      <c r="BJ235" s="90">
        <f>'Securities Details'!AJ138</f>
        <v>0</v>
      </c>
      <c r="BK235" s="90">
        <f>'Securities Details'!AK138</f>
        <v>0</v>
      </c>
      <c r="BL235" s="90">
        <f>'Securities Details'!AL138</f>
        <v>0</v>
      </c>
      <c r="BM235" s="90">
        <f>'Securities Details'!AM138</f>
        <v>0</v>
      </c>
      <c r="BN235" s="90" t="str">
        <f>IF('Securities Details'!AN138="","",IF('Securities Details'!$E$11="Yes",'Securities Details'!AN138,""))</f>
        <v/>
      </c>
      <c r="BO235" s="90" t="str">
        <f>IF('Securities Details'!AO138="","",IF('Securities Details'!$E$11="Yes",'Securities Details'!AO138,""))</f>
        <v/>
      </c>
      <c r="BP235" s="90" t="str">
        <f>IF('Securities Details'!$E$11="Yes",'Securities Details'!AP138,"")</f>
        <v/>
      </c>
      <c r="BQ235" s="90" t="str">
        <f>IF(BE235=SecDLookups!$S$2,TRIM(LEFT(BF235, SEARCH("-",BF235,1)-1)),"")</f>
        <v/>
      </c>
      <c r="BR235" s="90" t="str">
        <f>IF(BE235=SecDLookups!$S$2,TRIM(RIGHT(BF235, LEN(BF235) - SEARCH("-",BF235,1))),"")</f>
        <v/>
      </c>
      <c r="BS235" s="90" t="str">
        <f>IF(BE235=SecDLookups!$S$3,BF235,"")</f>
        <v/>
      </c>
      <c r="BT235" s="90" t="str">
        <f>IF(BE235=SecDLookups!$S$4,BF235,"")</f>
        <v/>
      </c>
      <c r="BU235" s="90" t="str">
        <f>IF(BG235=SecDLookups!$T$2,TRIM(LEFT(BH235, SEARCH("-",BH235,1)-1)),"")</f>
        <v/>
      </c>
      <c r="BV235" s="90" t="str">
        <f>IF(BG235=SecDLookups!$T$2,TRIM(RIGHT(BH235,LEN(BH235) - SEARCH("-",BH235,1))),"")</f>
        <v/>
      </c>
      <c r="BW235" s="90" t="str">
        <f>IF(BG235=SecDLookups!$T$3,BH235,"")</f>
        <v/>
      </c>
      <c r="BX235" s="90" t="str">
        <f>IF(BG235=SecDLookups!$T$4,BH235,"")</f>
        <v/>
      </c>
      <c r="BY235" s="90" t="str">
        <f>IF(BI235=SecDLookups!$U$2,TRIM(LEFT(BJ235, SEARCH("-",BJ235,1)-1)),"")</f>
        <v/>
      </c>
      <c r="BZ235" s="90" t="str">
        <f>IF(BI235=SecDLookups!$U$2,TRIM(RIGHT(BJ235, LEN(BJ235) - SEARCH("-",BJ235,1))),"")</f>
        <v/>
      </c>
      <c r="CA235" s="90" t="str">
        <f>IF(BI235=SecDLookups!$U$3,BJ235,"")</f>
        <v/>
      </c>
      <c r="CB235" s="90" t="str">
        <f>IF(BI235=SecDLookups!$U$4,BJ235,"")</f>
        <v/>
      </c>
      <c r="CC235" s="90" t="str">
        <f>IF(BK235=SecDLookups!$V$2,TRIM(LEFT(BL235, SEARCH("-",BL235,1)-1)),"")</f>
        <v/>
      </c>
      <c r="CD235" s="90" t="str">
        <f>IF(BK235=SecDLookups!$V$2,TRIM(RIGHT(BL235, LEN(BL235) - SEARCH("-",BL235,1))),"")</f>
        <v/>
      </c>
      <c r="CE235" s="90" t="str">
        <f>IF(BK235=SecDLookups!$V$3,BL235,"")</f>
        <v/>
      </c>
      <c r="CF235" s="90" t="str">
        <f>IF(BK235=SecDLookups!$V$4,BL235,"")</f>
        <v/>
      </c>
    </row>
    <row r="236" spans="28:84" x14ac:dyDescent="0.25">
      <c r="AB236" s="89"/>
      <c r="AC236" s="111">
        <f>'Securities Details'!C139</f>
        <v>0</v>
      </c>
      <c r="AD236" s="111">
        <f>'Securities Details'!D139</f>
        <v>0</v>
      </c>
      <c r="AE236" s="111">
        <f>'Securities Details'!E139</f>
        <v>0</v>
      </c>
      <c r="AF236" s="111">
        <f>'Securities Details'!F139</f>
        <v>0</v>
      </c>
      <c r="AG236" s="111">
        <f>'Securities Details'!G139</f>
        <v>0</v>
      </c>
      <c r="AH236" s="106" t="e">
        <f>VLOOKUP(AG236,SecDLookups!$D$2:$E$11,2,FALSE)</f>
        <v>#N/A</v>
      </c>
      <c r="AI236" s="106">
        <f>'Securities Details'!I139</f>
        <v>0</v>
      </c>
      <c r="AJ236" s="106">
        <f>'Securities Details'!J139</f>
        <v>0</v>
      </c>
      <c r="AK236" s="111">
        <f>'Securities Details'!K139</f>
        <v>0</v>
      </c>
      <c r="AL236" s="111">
        <f>'Securities Details'!L139</f>
        <v>0</v>
      </c>
      <c r="AM236" s="113">
        <f>'Securities Details'!M139</f>
        <v>0</v>
      </c>
      <c r="AN236" s="90">
        <f>'Securities Details'!N139</f>
        <v>0</v>
      </c>
      <c r="AO236" s="90">
        <f>'Securities Details'!O139</f>
        <v>0</v>
      </c>
      <c r="AP236" s="90">
        <f>'Securities Details'!P139</f>
        <v>0</v>
      </c>
      <c r="AQ236" s="90">
        <f>'Securities Details'!Q139</f>
        <v>0</v>
      </c>
      <c r="AR236" s="90">
        <f>'Securities Details'!R139</f>
        <v>0</v>
      </c>
      <c r="AS236" s="97">
        <f>'Securities Details'!S139</f>
        <v>0</v>
      </c>
      <c r="AT236" s="90">
        <f>'Securities Details'!T139</f>
        <v>0</v>
      </c>
      <c r="AU236" s="90">
        <f>'Securities Details'!U139</f>
        <v>0</v>
      </c>
      <c r="AV236" s="90" t="str">
        <f>IF(AU236="Yes",'Securities Details'!V139,"")</f>
        <v/>
      </c>
      <c r="AW236" s="90">
        <f>'Securities Details'!W139</f>
        <v>0</v>
      </c>
      <c r="AX236" s="90">
        <f>'Securities Details'!X139</f>
        <v>0</v>
      </c>
      <c r="AY236" s="97" t="str">
        <f>IF(AU236="Yes",'Securities Details'!Y139,"")</f>
        <v/>
      </c>
      <c r="AZ236" s="90" t="str">
        <f>IF(AU236="Yes",'Securities Details'!Z139,"")</f>
        <v/>
      </c>
      <c r="BA236" s="90">
        <f>'Securities Details'!AB139</f>
        <v>0</v>
      </c>
      <c r="BB236" s="90" t="str">
        <f>IF(AU236="Yes",'Securities Details'!AA139,"")</f>
        <v/>
      </c>
      <c r="BC236" s="90">
        <f>'Securities Details'!AC139</f>
        <v>0</v>
      </c>
      <c r="BD236" s="90">
        <f>'Securities Details'!AD139</f>
        <v>0</v>
      </c>
      <c r="BE236" s="90">
        <f>'Securities Details'!AE139</f>
        <v>0</v>
      </c>
      <c r="BF236" s="90">
        <f>'Securities Details'!AF139</f>
        <v>0</v>
      </c>
      <c r="BG236" s="90">
        <f>'Securities Details'!AG139</f>
        <v>0</v>
      </c>
      <c r="BH236" s="90">
        <f>'Securities Details'!AH139</f>
        <v>0</v>
      </c>
      <c r="BI236" s="90">
        <f>'Securities Details'!AI139</f>
        <v>0</v>
      </c>
      <c r="BJ236" s="90">
        <f>'Securities Details'!AJ139</f>
        <v>0</v>
      </c>
      <c r="BK236" s="90">
        <f>'Securities Details'!AK139</f>
        <v>0</v>
      </c>
      <c r="BL236" s="90">
        <f>'Securities Details'!AL139</f>
        <v>0</v>
      </c>
      <c r="BM236" s="90">
        <f>'Securities Details'!AM139</f>
        <v>0</v>
      </c>
      <c r="BN236" s="90" t="str">
        <f>IF('Securities Details'!AN139="","",IF('Securities Details'!$E$11="Yes",'Securities Details'!AN139,""))</f>
        <v/>
      </c>
      <c r="BO236" s="90" t="str">
        <f>IF('Securities Details'!AO139="","",IF('Securities Details'!$E$11="Yes",'Securities Details'!AO139,""))</f>
        <v/>
      </c>
      <c r="BP236" s="90" t="str">
        <f>IF('Securities Details'!$E$11="Yes",'Securities Details'!AP139,"")</f>
        <v/>
      </c>
      <c r="BQ236" s="90" t="str">
        <f>IF(BE236=SecDLookups!$S$2,TRIM(LEFT(BF236, SEARCH("-",BF236,1)-1)),"")</f>
        <v/>
      </c>
      <c r="BR236" s="90" t="str">
        <f>IF(BE236=SecDLookups!$S$2,TRIM(RIGHT(BF236, LEN(BF236) - SEARCH("-",BF236,1))),"")</f>
        <v/>
      </c>
      <c r="BS236" s="90" t="str">
        <f>IF(BE236=SecDLookups!$S$3,BF236,"")</f>
        <v/>
      </c>
      <c r="BT236" s="90" t="str">
        <f>IF(BE236=SecDLookups!$S$4,BF236,"")</f>
        <v/>
      </c>
      <c r="BU236" s="90" t="str">
        <f>IF(BG236=SecDLookups!$T$2,TRIM(LEFT(BH236, SEARCH("-",BH236,1)-1)),"")</f>
        <v/>
      </c>
      <c r="BV236" s="90" t="str">
        <f>IF(BG236=SecDLookups!$T$2,TRIM(RIGHT(BH236,LEN(BH236) - SEARCH("-",BH236,1))),"")</f>
        <v/>
      </c>
      <c r="BW236" s="90" t="str">
        <f>IF(BG236=SecDLookups!$T$3,BH236,"")</f>
        <v/>
      </c>
      <c r="BX236" s="90" t="str">
        <f>IF(BG236=SecDLookups!$T$4,BH236,"")</f>
        <v/>
      </c>
      <c r="BY236" s="90" t="str">
        <f>IF(BI236=SecDLookups!$U$2,TRIM(LEFT(BJ236, SEARCH("-",BJ236,1)-1)),"")</f>
        <v/>
      </c>
      <c r="BZ236" s="90" t="str">
        <f>IF(BI236=SecDLookups!$U$2,TRIM(RIGHT(BJ236, LEN(BJ236) - SEARCH("-",BJ236,1))),"")</f>
        <v/>
      </c>
      <c r="CA236" s="90" t="str">
        <f>IF(BI236=SecDLookups!$U$3,BJ236,"")</f>
        <v/>
      </c>
      <c r="CB236" s="90" t="str">
        <f>IF(BI236=SecDLookups!$U$4,BJ236,"")</f>
        <v/>
      </c>
      <c r="CC236" s="90" t="str">
        <f>IF(BK236=SecDLookups!$V$2,TRIM(LEFT(BL236, SEARCH("-",BL236,1)-1)),"")</f>
        <v/>
      </c>
      <c r="CD236" s="90" t="str">
        <f>IF(BK236=SecDLookups!$V$2,TRIM(RIGHT(BL236, LEN(BL236) - SEARCH("-",BL236,1))),"")</f>
        <v/>
      </c>
      <c r="CE236" s="90" t="str">
        <f>IF(BK236=SecDLookups!$V$3,BL236,"")</f>
        <v/>
      </c>
      <c r="CF236" s="90" t="str">
        <f>IF(BK236=SecDLookups!$V$4,BL236,"")</f>
        <v/>
      </c>
    </row>
    <row r="237" spans="28:84" x14ac:dyDescent="0.25">
      <c r="AB237" s="89"/>
      <c r="AC237" s="111">
        <f>'Securities Details'!C140</f>
        <v>0</v>
      </c>
      <c r="AD237" s="111">
        <f>'Securities Details'!D140</f>
        <v>0</v>
      </c>
      <c r="AE237" s="111">
        <f>'Securities Details'!E140</f>
        <v>0</v>
      </c>
      <c r="AF237" s="111">
        <f>'Securities Details'!F140</f>
        <v>0</v>
      </c>
      <c r="AG237" s="111">
        <f>'Securities Details'!G140</f>
        <v>0</v>
      </c>
      <c r="AH237" s="106" t="e">
        <f>VLOOKUP(AG237,SecDLookups!$D$2:$E$11,2,FALSE)</f>
        <v>#N/A</v>
      </c>
      <c r="AI237" s="106">
        <f>'Securities Details'!I140</f>
        <v>0</v>
      </c>
      <c r="AJ237" s="106">
        <f>'Securities Details'!J140</f>
        <v>0</v>
      </c>
      <c r="AK237" s="111">
        <f>'Securities Details'!K140</f>
        <v>0</v>
      </c>
      <c r="AL237" s="111">
        <f>'Securities Details'!L140</f>
        <v>0</v>
      </c>
      <c r="AM237" s="113">
        <f>'Securities Details'!M140</f>
        <v>0</v>
      </c>
      <c r="AN237" s="90">
        <f>'Securities Details'!N140</f>
        <v>0</v>
      </c>
      <c r="AO237" s="90">
        <f>'Securities Details'!O140</f>
        <v>0</v>
      </c>
      <c r="AP237" s="90">
        <f>'Securities Details'!P140</f>
        <v>0</v>
      </c>
      <c r="AQ237" s="90">
        <f>'Securities Details'!Q140</f>
        <v>0</v>
      </c>
      <c r="AR237" s="90">
        <f>'Securities Details'!R140</f>
        <v>0</v>
      </c>
      <c r="AS237" s="97">
        <f>'Securities Details'!S140</f>
        <v>0</v>
      </c>
      <c r="AT237" s="90">
        <f>'Securities Details'!T140</f>
        <v>0</v>
      </c>
      <c r="AU237" s="90">
        <f>'Securities Details'!U140</f>
        <v>0</v>
      </c>
      <c r="AV237" s="90" t="str">
        <f>IF(AU237="Yes",'Securities Details'!V140,"")</f>
        <v/>
      </c>
      <c r="AW237" s="90">
        <f>'Securities Details'!W140</f>
        <v>0</v>
      </c>
      <c r="AX237" s="90">
        <f>'Securities Details'!X140</f>
        <v>0</v>
      </c>
      <c r="AY237" s="97" t="str">
        <f>IF(AU237="Yes",'Securities Details'!Y140,"")</f>
        <v/>
      </c>
      <c r="AZ237" s="90" t="str">
        <f>IF(AU237="Yes",'Securities Details'!Z140,"")</f>
        <v/>
      </c>
      <c r="BA237" s="90">
        <f>'Securities Details'!AB140</f>
        <v>0</v>
      </c>
      <c r="BB237" s="90" t="str">
        <f>IF(AU237="Yes",'Securities Details'!AA140,"")</f>
        <v/>
      </c>
      <c r="BC237" s="90">
        <f>'Securities Details'!AC140</f>
        <v>0</v>
      </c>
      <c r="BD237" s="90">
        <f>'Securities Details'!AD140</f>
        <v>0</v>
      </c>
      <c r="BE237" s="90">
        <f>'Securities Details'!AE140</f>
        <v>0</v>
      </c>
      <c r="BF237" s="90">
        <f>'Securities Details'!AF140</f>
        <v>0</v>
      </c>
      <c r="BG237" s="90">
        <f>'Securities Details'!AG140</f>
        <v>0</v>
      </c>
      <c r="BH237" s="90">
        <f>'Securities Details'!AH140</f>
        <v>0</v>
      </c>
      <c r="BI237" s="90">
        <f>'Securities Details'!AI140</f>
        <v>0</v>
      </c>
      <c r="BJ237" s="90">
        <f>'Securities Details'!AJ140</f>
        <v>0</v>
      </c>
      <c r="BK237" s="90">
        <f>'Securities Details'!AK140</f>
        <v>0</v>
      </c>
      <c r="BL237" s="90">
        <f>'Securities Details'!AL140</f>
        <v>0</v>
      </c>
      <c r="BM237" s="90">
        <f>'Securities Details'!AM140</f>
        <v>0</v>
      </c>
      <c r="BN237" s="90" t="str">
        <f>IF('Securities Details'!AN140="","",IF('Securities Details'!$E$11="Yes",'Securities Details'!AN140,""))</f>
        <v/>
      </c>
      <c r="BO237" s="90" t="str">
        <f>IF('Securities Details'!AO140="","",IF('Securities Details'!$E$11="Yes",'Securities Details'!AO140,""))</f>
        <v/>
      </c>
      <c r="BP237" s="90" t="str">
        <f>IF('Securities Details'!$E$11="Yes",'Securities Details'!AP140,"")</f>
        <v/>
      </c>
      <c r="BQ237" s="90" t="str">
        <f>IF(BE237=SecDLookups!$S$2,TRIM(LEFT(BF237, SEARCH("-",BF237,1)-1)),"")</f>
        <v/>
      </c>
      <c r="BR237" s="90" t="str">
        <f>IF(BE237=SecDLookups!$S$2,TRIM(RIGHT(BF237, LEN(BF237) - SEARCH("-",BF237,1))),"")</f>
        <v/>
      </c>
      <c r="BS237" s="90" t="str">
        <f>IF(BE237=SecDLookups!$S$3,BF237,"")</f>
        <v/>
      </c>
      <c r="BT237" s="90" t="str">
        <f>IF(BE237=SecDLookups!$S$4,BF237,"")</f>
        <v/>
      </c>
      <c r="BU237" s="90" t="str">
        <f>IF(BG237=SecDLookups!$T$2,TRIM(LEFT(BH237, SEARCH("-",BH237,1)-1)),"")</f>
        <v/>
      </c>
      <c r="BV237" s="90" t="str">
        <f>IF(BG237=SecDLookups!$T$2,TRIM(RIGHT(BH237,LEN(BH237) - SEARCH("-",BH237,1))),"")</f>
        <v/>
      </c>
      <c r="BW237" s="90" t="str">
        <f>IF(BG237=SecDLookups!$T$3,BH237,"")</f>
        <v/>
      </c>
      <c r="BX237" s="90" t="str">
        <f>IF(BG237=SecDLookups!$T$4,BH237,"")</f>
        <v/>
      </c>
      <c r="BY237" s="90" t="str">
        <f>IF(BI237=SecDLookups!$U$2,TRIM(LEFT(BJ237, SEARCH("-",BJ237,1)-1)),"")</f>
        <v/>
      </c>
      <c r="BZ237" s="90" t="str">
        <f>IF(BI237=SecDLookups!$U$2,TRIM(RIGHT(BJ237, LEN(BJ237) - SEARCH("-",BJ237,1))),"")</f>
        <v/>
      </c>
      <c r="CA237" s="90" t="str">
        <f>IF(BI237=SecDLookups!$U$3,BJ237,"")</f>
        <v/>
      </c>
      <c r="CB237" s="90" t="str">
        <f>IF(BI237=SecDLookups!$U$4,BJ237,"")</f>
        <v/>
      </c>
      <c r="CC237" s="90" t="str">
        <f>IF(BK237=SecDLookups!$V$2,TRIM(LEFT(BL237, SEARCH("-",BL237,1)-1)),"")</f>
        <v/>
      </c>
      <c r="CD237" s="90" t="str">
        <f>IF(BK237=SecDLookups!$V$2,TRIM(RIGHT(BL237, LEN(BL237) - SEARCH("-",BL237,1))),"")</f>
        <v/>
      </c>
      <c r="CE237" s="90" t="str">
        <f>IF(BK237=SecDLookups!$V$3,BL237,"")</f>
        <v/>
      </c>
      <c r="CF237" s="90" t="str">
        <f>IF(BK237=SecDLookups!$V$4,BL237,"")</f>
        <v/>
      </c>
    </row>
    <row r="238" spans="28:84" x14ac:dyDescent="0.25">
      <c r="AB238" s="89"/>
      <c r="AC238" s="111">
        <f>'Securities Details'!C141</f>
        <v>0</v>
      </c>
      <c r="AD238" s="111">
        <f>'Securities Details'!D141</f>
        <v>0</v>
      </c>
      <c r="AE238" s="111">
        <f>'Securities Details'!E141</f>
        <v>0</v>
      </c>
      <c r="AF238" s="111">
        <f>'Securities Details'!F141</f>
        <v>0</v>
      </c>
      <c r="AG238" s="111">
        <f>'Securities Details'!G141</f>
        <v>0</v>
      </c>
      <c r="AH238" s="106" t="e">
        <f>VLOOKUP(AG238,SecDLookups!$D$2:$E$11,2,FALSE)</f>
        <v>#N/A</v>
      </c>
      <c r="AI238" s="106">
        <f>'Securities Details'!I141</f>
        <v>0</v>
      </c>
      <c r="AJ238" s="106">
        <f>'Securities Details'!J141</f>
        <v>0</v>
      </c>
      <c r="AK238" s="111">
        <f>'Securities Details'!K141</f>
        <v>0</v>
      </c>
      <c r="AL238" s="111">
        <f>'Securities Details'!L141</f>
        <v>0</v>
      </c>
      <c r="AM238" s="113">
        <f>'Securities Details'!M141</f>
        <v>0</v>
      </c>
      <c r="AN238" s="90">
        <f>'Securities Details'!N141</f>
        <v>0</v>
      </c>
      <c r="AO238" s="90">
        <f>'Securities Details'!O141</f>
        <v>0</v>
      </c>
      <c r="AP238" s="90">
        <f>'Securities Details'!P141</f>
        <v>0</v>
      </c>
      <c r="AQ238" s="90">
        <f>'Securities Details'!Q141</f>
        <v>0</v>
      </c>
      <c r="AR238" s="90">
        <f>'Securities Details'!R141</f>
        <v>0</v>
      </c>
      <c r="AS238" s="97">
        <f>'Securities Details'!S141</f>
        <v>0</v>
      </c>
      <c r="AT238" s="90">
        <f>'Securities Details'!T141</f>
        <v>0</v>
      </c>
      <c r="AU238" s="90">
        <f>'Securities Details'!U141</f>
        <v>0</v>
      </c>
      <c r="AV238" s="90" t="str">
        <f>IF(AU238="Yes",'Securities Details'!V141,"")</f>
        <v/>
      </c>
      <c r="AW238" s="90">
        <f>'Securities Details'!W141</f>
        <v>0</v>
      </c>
      <c r="AX238" s="90">
        <f>'Securities Details'!X141</f>
        <v>0</v>
      </c>
      <c r="AY238" s="97" t="str">
        <f>IF(AU238="Yes",'Securities Details'!Y141,"")</f>
        <v/>
      </c>
      <c r="AZ238" s="90" t="str">
        <f>IF(AU238="Yes",'Securities Details'!Z141,"")</f>
        <v/>
      </c>
      <c r="BA238" s="90">
        <f>'Securities Details'!AB141</f>
        <v>0</v>
      </c>
      <c r="BB238" s="90" t="str">
        <f>IF(AU238="Yes",'Securities Details'!AA141,"")</f>
        <v/>
      </c>
      <c r="BC238" s="90">
        <f>'Securities Details'!AC141</f>
        <v>0</v>
      </c>
      <c r="BD238" s="90">
        <f>'Securities Details'!AD141</f>
        <v>0</v>
      </c>
      <c r="BE238" s="90">
        <f>'Securities Details'!AE141</f>
        <v>0</v>
      </c>
      <c r="BF238" s="90">
        <f>'Securities Details'!AF141</f>
        <v>0</v>
      </c>
      <c r="BG238" s="90">
        <f>'Securities Details'!AG141</f>
        <v>0</v>
      </c>
      <c r="BH238" s="90">
        <f>'Securities Details'!AH141</f>
        <v>0</v>
      </c>
      <c r="BI238" s="90">
        <f>'Securities Details'!AI141</f>
        <v>0</v>
      </c>
      <c r="BJ238" s="90">
        <f>'Securities Details'!AJ141</f>
        <v>0</v>
      </c>
      <c r="BK238" s="90">
        <f>'Securities Details'!AK141</f>
        <v>0</v>
      </c>
      <c r="BL238" s="90">
        <f>'Securities Details'!AL141</f>
        <v>0</v>
      </c>
      <c r="BM238" s="90">
        <f>'Securities Details'!AM141</f>
        <v>0</v>
      </c>
      <c r="BN238" s="90" t="str">
        <f>IF('Securities Details'!AN141="","",IF('Securities Details'!$E$11="Yes",'Securities Details'!AN141,""))</f>
        <v/>
      </c>
      <c r="BO238" s="90" t="str">
        <f>IF('Securities Details'!AO141="","",IF('Securities Details'!$E$11="Yes",'Securities Details'!AO141,""))</f>
        <v/>
      </c>
      <c r="BP238" s="90" t="str">
        <f>IF('Securities Details'!$E$11="Yes",'Securities Details'!AP141,"")</f>
        <v/>
      </c>
      <c r="BQ238" s="90" t="str">
        <f>IF(BE238=SecDLookups!$S$2,TRIM(LEFT(BF238, SEARCH("-",BF238,1)-1)),"")</f>
        <v/>
      </c>
      <c r="BR238" s="90" t="str">
        <f>IF(BE238=SecDLookups!$S$2,TRIM(RIGHT(BF238, LEN(BF238) - SEARCH("-",BF238,1))),"")</f>
        <v/>
      </c>
      <c r="BS238" s="90" t="str">
        <f>IF(BE238=SecDLookups!$S$3,BF238,"")</f>
        <v/>
      </c>
      <c r="BT238" s="90" t="str">
        <f>IF(BE238=SecDLookups!$S$4,BF238,"")</f>
        <v/>
      </c>
      <c r="BU238" s="90" t="str">
        <f>IF(BG238=SecDLookups!$T$2,TRIM(LEFT(BH238, SEARCH("-",BH238,1)-1)),"")</f>
        <v/>
      </c>
      <c r="BV238" s="90" t="str">
        <f>IF(BG238=SecDLookups!$T$2,TRIM(RIGHT(BH238,LEN(BH238) - SEARCH("-",BH238,1))),"")</f>
        <v/>
      </c>
      <c r="BW238" s="90" t="str">
        <f>IF(BG238=SecDLookups!$T$3,BH238,"")</f>
        <v/>
      </c>
      <c r="BX238" s="90" t="str">
        <f>IF(BG238=SecDLookups!$T$4,BH238,"")</f>
        <v/>
      </c>
      <c r="BY238" s="90" t="str">
        <f>IF(BI238=SecDLookups!$U$2,TRIM(LEFT(BJ238, SEARCH("-",BJ238,1)-1)),"")</f>
        <v/>
      </c>
      <c r="BZ238" s="90" t="str">
        <f>IF(BI238=SecDLookups!$U$2,TRIM(RIGHT(BJ238, LEN(BJ238) - SEARCH("-",BJ238,1))),"")</f>
        <v/>
      </c>
      <c r="CA238" s="90" t="str">
        <f>IF(BI238=SecDLookups!$U$3,BJ238,"")</f>
        <v/>
      </c>
      <c r="CB238" s="90" t="str">
        <f>IF(BI238=SecDLookups!$U$4,BJ238,"")</f>
        <v/>
      </c>
      <c r="CC238" s="90" t="str">
        <f>IF(BK238=SecDLookups!$V$2,TRIM(LEFT(BL238, SEARCH("-",BL238,1)-1)),"")</f>
        <v/>
      </c>
      <c r="CD238" s="90" t="str">
        <f>IF(BK238=SecDLookups!$V$2,TRIM(RIGHT(BL238, LEN(BL238) - SEARCH("-",BL238,1))),"")</f>
        <v/>
      </c>
      <c r="CE238" s="90" t="str">
        <f>IF(BK238=SecDLookups!$V$3,BL238,"")</f>
        <v/>
      </c>
      <c r="CF238" s="90" t="str">
        <f>IF(BK238=SecDLookups!$V$4,BL238,"")</f>
        <v/>
      </c>
    </row>
    <row r="239" spans="28:84" x14ac:dyDescent="0.25">
      <c r="AB239" s="89"/>
      <c r="AC239" s="111">
        <f>'Securities Details'!C142</f>
        <v>0</v>
      </c>
      <c r="AD239" s="111">
        <f>'Securities Details'!D142</f>
        <v>0</v>
      </c>
      <c r="AE239" s="111">
        <f>'Securities Details'!E142</f>
        <v>0</v>
      </c>
      <c r="AF239" s="111">
        <f>'Securities Details'!F142</f>
        <v>0</v>
      </c>
      <c r="AG239" s="111">
        <f>'Securities Details'!G142</f>
        <v>0</v>
      </c>
      <c r="AH239" s="106" t="e">
        <f>VLOOKUP(AG239,SecDLookups!$D$2:$E$11,2,FALSE)</f>
        <v>#N/A</v>
      </c>
      <c r="AI239" s="106">
        <f>'Securities Details'!I142</f>
        <v>0</v>
      </c>
      <c r="AJ239" s="106">
        <f>'Securities Details'!J142</f>
        <v>0</v>
      </c>
      <c r="AK239" s="111">
        <f>'Securities Details'!K142</f>
        <v>0</v>
      </c>
      <c r="AL239" s="111">
        <f>'Securities Details'!L142</f>
        <v>0</v>
      </c>
      <c r="AM239" s="113">
        <f>'Securities Details'!M142</f>
        <v>0</v>
      </c>
      <c r="AN239" s="90">
        <f>'Securities Details'!N142</f>
        <v>0</v>
      </c>
      <c r="AO239" s="90">
        <f>'Securities Details'!O142</f>
        <v>0</v>
      </c>
      <c r="AP239" s="90">
        <f>'Securities Details'!P142</f>
        <v>0</v>
      </c>
      <c r="AQ239" s="90">
        <f>'Securities Details'!Q142</f>
        <v>0</v>
      </c>
      <c r="AR239" s="90">
        <f>'Securities Details'!R142</f>
        <v>0</v>
      </c>
      <c r="AS239" s="97">
        <f>'Securities Details'!S142</f>
        <v>0</v>
      </c>
      <c r="AT239" s="90">
        <f>'Securities Details'!T142</f>
        <v>0</v>
      </c>
      <c r="AU239" s="90">
        <f>'Securities Details'!U142</f>
        <v>0</v>
      </c>
      <c r="AV239" s="90" t="str">
        <f>IF(AU239="Yes",'Securities Details'!V142,"")</f>
        <v/>
      </c>
      <c r="AW239" s="90">
        <f>'Securities Details'!W142</f>
        <v>0</v>
      </c>
      <c r="AX239" s="90">
        <f>'Securities Details'!X142</f>
        <v>0</v>
      </c>
      <c r="AY239" s="97" t="str">
        <f>IF(AU239="Yes",'Securities Details'!Y142,"")</f>
        <v/>
      </c>
      <c r="AZ239" s="90" t="str">
        <f>IF(AU239="Yes",'Securities Details'!Z142,"")</f>
        <v/>
      </c>
      <c r="BA239" s="90">
        <f>'Securities Details'!AB142</f>
        <v>0</v>
      </c>
      <c r="BB239" s="90" t="str">
        <f>IF(AU239="Yes",'Securities Details'!AA142,"")</f>
        <v/>
      </c>
      <c r="BC239" s="90">
        <f>'Securities Details'!AC142</f>
        <v>0</v>
      </c>
      <c r="BD239" s="90">
        <f>'Securities Details'!AD142</f>
        <v>0</v>
      </c>
      <c r="BE239" s="90">
        <f>'Securities Details'!AE142</f>
        <v>0</v>
      </c>
      <c r="BF239" s="90">
        <f>'Securities Details'!AF142</f>
        <v>0</v>
      </c>
      <c r="BG239" s="90">
        <f>'Securities Details'!AG142</f>
        <v>0</v>
      </c>
      <c r="BH239" s="90">
        <f>'Securities Details'!AH142</f>
        <v>0</v>
      </c>
      <c r="BI239" s="90">
        <f>'Securities Details'!AI142</f>
        <v>0</v>
      </c>
      <c r="BJ239" s="90">
        <f>'Securities Details'!AJ142</f>
        <v>0</v>
      </c>
      <c r="BK239" s="90">
        <f>'Securities Details'!AK142</f>
        <v>0</v>
      </c>
      <c r="BL239" s="90">
        <f>'Securities Details'!AL142</f>
        <v>0</v>
      </c>
      <c r="BM239" s="90">
        <f>'Securities Details'!AM142</f>
        <v>0</v>
      </c>
      <c r="BN239" s="90" t="str">
        <f>IF('Securities Details'!AN142="","",IF('Securities Details'!$E$11="Yes",'Securities Details'!AN142,""))</f>
        <v/>
      </c>
      <c r="BO239" s="90" t="str">
        <f>IF('Securities Details'!AO142="","",IF('Securities Details'!$E$11="Yes",'Securities Details'!AO142,""))</f>
        <v/>
      </c>
      <c r="BP239" s="90" t="str">
        <f>IF('Securities Details'!$E$11="Yes",'Securities Details'!AP142,"")</f>
        <v/>
      </c>
      <c r="BQ239" s="90" t="str">
        <f>IF(BE239=SecDLookups!$S$2,TRIM(LEFT(BF239, SEARCH("-",BF239,1)-1)),"")</f>
        <v/>
      </c>
      <c r="BR239" s="90" t="str">
        <f>IF(BE239=SecDLookups!$S$2,TRIM(RIGHT(BF239, LEN(BF239) - SEARCH("-",BF239,1))),"")</f>
        <v/>
      </c>
      <c r="BS239" s="90" t="str">
        <f>IF(BE239=SecDLookups!$S$3,BF239,"")</f>
        <v/>
      </c>
      <c r="BT239" s="90" t="str">
        <f>IF(BE239=SecDLookups!$S$4,BF239,"")</f>
        <v/>
      </c>
      <c r="BU239" s="90" t="str">
        <f>IF(BG239=SecDLookups!$T$2,TRIM(LEFT(BH239, SEARCH("-",BH239,1)-1)),"")</f>
        <v/>
      </c>
      <c r="BV239" s="90" t="str">
        <f>IF(BG239=SecDLookups!$T$2,TRIM(RIGHT(BH239,LEN(BH239) - SEARCH("-",BH239,1))),"")</f>
        <v/>
      </c>
      <c r="BW239" s="90" t="str">
        <f>IF(BG239=SecDLookups!$T$3,BH239,"")</f>
        <v/>
      </c>
      <c r="BX239" s="90" t="str">
        <f>IF(BG239=SecDLookups!$T$4,BH239,"")</f>
        <v/>
      </c>
      <c r="BY239" s="90" t="str">
        <f>IF(BI239=SecDLookups!$U$2,TRIM(LEFT(BJ239, SEARCH("-",BJ239,1)-1)),"")</f>
        <v/>
      </c>
      <c r="BZ239" s="90" t="str">
        <f>IF(BI239=SecDLookups!$U$2,TRIM(RIGHT(BJ239, LEN(BJ239) - SEARCH("-",BJ239,1))),"")</f>
        <v/>
      </c>
      <c r="CA239" s="90" t="str">
        <f>IF(BI239=SecDLookups!$U$3,BJ239,"")</f>
        <v/>
      </c>
      <c r="CB239" s="90" t="str">
        <f>IF(BI239=SecDLookups!$U$4,BJ239,"")</f>
        <v/>
      </c>
      <c r="CC239" s="90" t="str">
        <f>IF(BK239=SecDLookups!$V$2,TRIM(LEFT(BL239, SEARCH("-",BL239,1)-1)),"")</f>
        <v/>
      </c>
      <c r="CD239" s="90" t="str">
        <f>IF(BK239=SecDLookups!$V$2,TRIM(RIGHT(BL239, LEN(BL239) - SEARCH("-",BL239,1))),"")</f>
        <v/>
      </c>
      <c r="CE239" s="90" t="str">
        <f>IF(BK239=SecDLookups!$V$3,BL239,"")</f>
        <v/>
      </c>
      <c r="CF239" s="90" t="str">
        <f>IF(BK239=SecDLookups!$V$4,BL239,"")</f>
        <v/>
      </c>
    </row>
    <row r="240" spans="28:84" x14ac:dyDescent="0.25">
      <c r="AB240" s="89"/>
      <c r="AC240" s="111">
        <f>'Securities Details'!C143</f>
        <v>0</v>
      </c>
      <c r="AD240" s="111">
        <f>'Securities Details'!D143</f>
        <v>0</v>
      </c>
      <c r="AE240" s="111">
        <f>'Securities Details'!E143</f>
        <v>0</v>
      </c>
      <c r="AF240" s="111">
        <f>'Securities Details'!F143</f>
        <v>0</v>
      </c>
      <c r="AG240" s="111">
        <f>'Securities Details'!G143</f>
        <v>0</v>
      </c>
      <c r="AH240" s="106" t="e">
        <f>VLOOKUP(AG240,SecDLookups!$D$2:$E$11,2,FALSE)</f>
        <v>#N/A</v>
      </c>
      <c r="AI240" s="106">
        <f>'Securities Details'!I143</f>
        <v>0</v>
      </c>
      <c r="AJ240" s="106">
        <f>'Securities Details'!J143</f>
        <v>0</v>
      </c>
      <c r="AK240" s="111">
        <f>'Securities Details'!K143</f>
        <v>0</v>
      </c>
      <c r="AL240" s="111">
        <f>'Securities Details'!L143</f>
        <v>0</v>
      </c>
      <c r="AM240" s="113">
        <f>'Securities Details'!M143</f>
        <v>0</v>
      </c>
      <c r="AN240" s="90">
        <f>'Securities Details'!N143</f>
        <v>0</v>
      </c>
      <c r="AO240" s="90">
        <f>'Securities Details'!O143</f>
        <v>0</v>
      </c>
      <c r="AP240" s="90">
        <f>'Securities Details'!P143</f>
        <v>0</v>
      </c>
      <c r="AQ240" s="90">
        <f>'Securities Details'!Q143</f>
        <v>0</v>
      </c>
      <c r="AR240" s="90">
        <f>'Securities Details'!R143</f>
        <v>0</v>
      </c>
      <c r="AS240" s="97">
        <f>'Securities Details'!S143</f>
        <v>0</v>
      </c>
      <c r="AT240" s="90">
        <f>'Securities Details'!T143</f>
        <v>0</v>
      </c>
      <c r="AU240" s="90">
        <f>'Securities Details'!U143</f>
        <v>0</v>
      </c>
      <c r="AV240" s="90" t="str">
        <f>IF(AU240="Yes",'Securities Details'!V143,"")</f>
        <v/>
      </c>
      <c r="AW240" s="90">
        <f>'Securities Details'!W143</f>
        <v>0</v>
      </c>
      <c r="AX240" s="90">
        <f>'Securities Details'!X143</f>
        <v>0</v>
      </c>
      <c r="AY240" s="97" t="str">
        <f>IF(AU240="Yes",'Securities Details'!Y143,"")</f>
        <v/>
      </c>
      <c r="AZ240" s="90" t="str">
        <f>IF(AU240="Yes",'Securities Details'!Z143,"")</f>
        <v/>
      </c>
      <c r="BA240" s="90">
        <f>'Securities Details'!AB143</f>
        <v>0</v>
      </c>
      <c r="BB240" s="90" t="str">
        <f>IF(AU240="Yes",'Securities Details'!AA143,"")</f>
        <v/>
      </c>
      <c r="BC240" s="90">
        <f>'Securities Details'!AC143</f>
        <v>0</v>
      </c>
      <c r="BD240" s="90">
        <f>'Securities Details'!AD143</f>
        <v>0</v>
      </c>
      <c r="BE240" s="90">
        <f>'Securities Details'!AE143</f>
        <v>0</v>
      </c>
      <c r="BF240" s="90">
        <f>'Securities Details'!AF143</f>
        <v>0</v>
      </c>
      <c r="BG240" s="90">
        <f>'Securities Details'!AG143</f>
        <v>0</v>
      </c>
      <c r="BH240" s="90">
        <f>'Securities Details'!AH143</f>
        <v>0</v>
      </c>
      <c r="BI240" s="90">
        <f>'Securities Details'!AI143</f>
        <v>0</v>
      </c>
      <c r="BJ240" s="90">
        <f>'Securities Details'!AJ143</f>
        <v>0</v>
      </c>
      <c r="BK240" s="90">
        <f>'Securities Details'!AK143</f>
        <v>0</v>
      </c>
      <c r="BL240" s="90">
        <f>'Securities Details'!AL143</f>
        <v>0</v>
      </c>
      <c r="BM240" s="90">
        <f>'Securities Details'!AM143</f>
        <v>0</v>
      </c>
      <c r="BN240" s="90" t="str">
        <f>IF('Securities Details'!AN143="","",IF('Securities Details'!$E$11="Yes",'Securities Details'!AN143,""))</f>
        <v/>
      </c>
      <c r="BO240" s="90" t="str">
        <f>IF('Securities Details'!AO143="","",IF('Securities Details'!$E$11="Yes",'Securities Details'!AO143,""))</f>
        <v/>
      </c>
      <c r="BP240" s="90" t="str">
        <f>IF('Securities Details'!$E$11="Yes",'Securities Details'!AP143,"")</f>
        <v/>
      </c>
      <c r="BQ240" s="90" t="str">
        <f>IF(BE240=SecDLookups!$S$2,TRIM(LEFT(BF240, SEARCH("-",BF240,1)-1)),"")</f>
        <v/>
      </c>
      <c r="BR240" s="90" t="str">
        <f>IF(BE240=SecDLookups!$S$2,TRIM(RIGHT(BF240, LEN(BF240) - SEARCH("-",BF240,1))),"")</f>
        <v/>
      </c>
      <c r="BS240" s="90" t="str">
        <f>IF(BE240=SecDLookups!$S$3,BF240,"")</f>
        <v/>
      </c>
      <c r="BT240" s="90" t="str">
        <f>IF(BE240=SecDLookups!$S$4,BF240,"")</f>
        <v/>
      </c>
      <c r="BU240" s="90" t="str">
        <f>IF(BG240=SecDLookups!$T$2,TRIM(LEFT(BH240, SEARCH("-",BH240,1)-1)),"")</f>
        <v/>
      </c>
      <c r="BV240" s="90" t="str">
        <f>IF(BG240=SecDLookups!$T$2,TRIM(RIGHT(BH240,LEN(BH240) - SEARCH("-",BH240,1))),"")</f>
        <v/>
      </c>
      <c r="BW240" s="90" t="str">
        <f>IF(BG240=SecDLookups!$T$3,BH240,"")</f>
        <v/>
      </c>
      <c r="BX240" s="90" t="str">
        <f>IF(BG240=SecDLookups!$T$4,BH240,"")</f>
        <v/>
      </c>
      <c r="BY240" s="90" t="str">
        <f>IF(BI240=SecDLookups!$U$2,TRIM(LEFT(BJ240, SEARCH("-",BJ240,1)-1)),"")</f>
        <v/>
      </c>
      <c r="BZ240" s="90" t="str">
        <f>IF(BI240=SecDLookups!$U$2,TRIM(RIGHT(BJ240, LEN(BJ240) - SEARCH("-",BJ240,1))),"")</f>
        <v/>
      </c>
      <c r="CA240" s="90" t="str">
        <f>IF(BI240=SecDLookups!$U$3,BJ240,"")</f>
        <v/>
      </c>
      <c r="CB240" s="90" t="str">
        <f>IF(BI240=SecDLookups!$U$4,BJ240,"")</f>
        <v/>
      </c>
      <c r="CC240" s="90" t="str">
        <f>IF(BK240=SecDLookups!$V$2,TRIM(LEFT(BL240, SEARCH("-",BL240,1)-1)),"")</f>
        <v/>
      </c>
      <c r="CD240" s="90" t="str">
        <f>IF(BK240=SecDLookups!$V$2,TRIM(RIGHT(BL240, LEN(BL240) - SEARCH("-",BL240,1))),"")</f>
        <v/>
      </c>
      <c r="CE240" s="90" t="str">
        <f>IF(BK240=SecDLookups!$V$3,BL240,"")</f>
        <v/>
      </c>
      <c r="CF240" s="90" t="str">
        <f>IF(BK240=SecDLookups!$V$4,BL240,"")</f>
        <v/>
      </c>
    </row>
    <row r="241" spans="28:84" x14ac:dyDescent="0.25">
      <c r="AB241" s="89"/>
      <c r="AC241" s="111">
        <f>'Securities Details'!C144</f>
        <v>0</v>
      </c>
      <c r="AD241" s="111">
        <f>'Securities Details'!D144</f>
        <v>0</v>
      </c>
      <c r="AE241" s="111">
        <f>'Securities Details'!E144</f>
        <v>0</v>
      </c>
      <c r="AF241" s="111">
        <f>'Securities Details'!F144</f>
        <v>0</v>
      </c>
      <c r="AG241" s="111">
        <f>'Securities Details'!G144</f>
        <v>0</v>
      </c>
      <c r="AH241" s="106" t="e">
        <f>VLOOKUP(AG241,SecDLookups!$D$2:$E$11,2,FALSE)</f>
        <v>#N/A</v>
      </c>
      <c r="AI241" s="106">
        <f>'Securities Details'!I144</f>
        <v>0</v>
      </c>
      <c r="AJ241" s="106">
        <f>'Securities Details'!J144</f>
        <v>0</v>
      </c>
      <c r="AK241" s="111">
        <f>'Securities Details'!K144</f>
        <v>0</v>
      </c>
      <c r="AL241" s="111">
        <f>'Securities Details'!L144</f>
        <v>0</v>
      </c>
      <c r="AM241" s="113">
        <f>'Securities Details'!M144</f>
        <v>0</v>
      </c>
      <c r="AN241" s="90">
        <f>'Securities Details'!N144</f>
        <v>0</v>
      </c>
      <c r="AO241" s="90">
        <f>'Securities Details'!O144</f>
        <v>0</v>
      </c>
      <c r="AP241" s="90">
        <f>'Securities Details'!P144</f>
        <v>0</v>
      </c>
      <c r="AQ241" s="90">
        <f>'Securities Details'!Q144</f>
        <v>0</v>
      </c>
      <c r="AR241" s="90">
        <f>'Securities Details'!R144</f>
        <v>0</v>
      </c>
      <c r="AS241" s="97">
        <f>'Securities Details'!S144</f>
        <v>0</v>
      </c>
      <c r="AT241" s="90">
        <f>'Securities Details'!T144</f>
        <v>0</v>
      </c>
      <c r="AU241" s="90">
        <f>'Securities Details'!U144</f>
        <v>0</v>
      </c>
      <c r="AV241" s="90" t="str">
        <f>IF(AU241="Yes",'Securities Details'!V144,"")</f>
        <v/>
      </c>
      <c r="AW241" s="90">
        <f>'Securities Details'!W144</f>
        <v>0</v>
      </c>
      <c r="AX241" s="90">
        <f>'Securities Details'!X144</f>
        <v>0</v>
      </c>
      <c r="AY241" s="97" t="str">
        <f>IF(AU241="Yes",'Securities Details'!Y144,"")</f>
        <v/>
      </c>
      <c r="AZ241" s="90" t="str">
        <f>IF(AU241="Yes",'Securities Details'!Z144,"")</f>
        <v/>
      </c>
      <c r="BA241" s="90">
        <f>'Securities Details'!AB144</f>
        <v>0</v>
      </c>
      <c r="BB241" s="90" t="str">
        <f>IF(AU241="Yes",'Securities Details'!AA144,"")</f>
        <v/>
      </c>
      <c r="BC241" s="90">
        <f>'Securities Details'!AC144</f>
        <v>0</v>
      </c>
      <c r="BD241" s="90">
        <f>'Securities Details'!AD144</f>
        <v>0</v>
      </c>
      <c r="BE241" s="90">
        <f>'Securities Details'!AE144</f>
        <v>0</v>
      </c>
      <c r="BF241" s="90">
        <f>'Securities Details'!AF144</f>
        <v>0</v>
      </c>
      <c r="BG241" s="90">
        <f>'Securities Details'!AG144</f>
        <v>0</v>
      </c>
      <c r="BH241" s="90">
        <f>'Securities Details'!AH144</f>
        <v>0</v>
      </c>
      <c r="BI241" s="90">
        <f>'Securities Details'!AI144</f>
        <v>0</v>
      </c>
      <c r="BJ241" s="90">
        <f>'Securities Details'!AJ144</f>
        <v>0</v>
      </c>
      <c r="BK241" s="90">
        <f>'Securities Details'!AK144</f>
        <v>0</v>
      </c>
      <c r="BL241" s="90">
        <f>'Securities Details'!AL144</f>
        <v>0</v>
      </c>
      <c r="BM241" s="90">
        <f>'Securities Details'!AM144</f>
        <v>0</v>
      </c>
      <c r="BN241" s="90" t="str">
        <f>IF('Securities Details'!AN144="","",IF('Securities Details'!$E$11="Yes",'Securities Details'!AN144,""))</f>
        <v/>
      </c>
      <c r="BO241" s="90" t="str">
        <f>IF('Securities Details'!AO144="","",IF('Securities Details'!$E$11="Yes",'Securities Details'!AO144,""))</f>
        <v/>
      </c>
      <c r="BP241" s="90" t="str">
        <f>IF('Securities Details'!$E$11="Yes",'Securities Details'!AP144,"")</f>
        <v/>
      </c>
      <c r="BQ241" s="90" t="str">
        <f>IF(BE241=SecDLookups!$S$2,TRIM(LEFT(BF241, SEARCH("-",BF241,1)-1)),"")</f>
        <v/>
      </c>
      <c r="BR241" s="90" t="str">
        <f>IF(BE241=SecDLookups!$S$2,TRIM(RIGHT(BF241, LEN(BF241) - SEARCH("-",BF241,1))),"")</f>
        <v/>
      </c>
      <c r="BS241" s="90" t="str">
        <f>IF(BE241=SecDLookups!$S$3,BF241,"")</f>
        <v/>
      </c>
      <c r="BT241" s="90" t="str">
        <f>IF(BE241=SecDLookups!$S$4,BF241,"")</f>
        <v/>
      </c>
      <c r="BU241" s="90" t="str">
        <f>IF(BG241=SecDLookups!$T$2,TRIM(LEFT(BH241, SEARCH("-",BH241,1)-1)),"")</f>
        <v/>
      </c>
      <c r="BV241" s="90" t="str">
        <f>IF(BG241=SecDLookups!$T$2,TRIM(RIGHT(BH241,LEN(BH241) - SEARCH("-",BH241,1))),"")</f>
        <v/>
      </c>
      <c r="BW241" s="90" t="str">
        <f>IF(BG241=SecDLookups!$T$3,BH241,"")</f>
        <v/>
      </c>
      <c r="BX241" s="90" t="str">
        <f>IF(BG241=SecDLookups!$T$4,BH241,"")</f>
        <v/>
      </c>
      <c r="BY241" s="90" t="str">
        <f>IF(BI241=SecDLookups!$U$2,TRIM(LEFT(BJ241, SEARCH("-",BJ241,1)-1)),"")</f>
        <v/>
      </c>
      <c r="BZ241" s="90" t="str">
        <f>IF(BI241=SecDLookups!$U$2,TRIM(RIGHT(BJ241, LEN(BJ241) - SEARCH("-",BJ241,1))),"")</f>
        <v/>
      </c>
      <c r="CA241" s="90" t="str">
        <f>IF(BI241=SecDLookups!$U$3,BJ241,"")</f>
        <v/>
      </c>
      <c r="CB241" s="90" t="str">
        <f>IF(BI241=SecDLookups!$U$4,BJ241,"")</f>
        <v/>
      </c>
      <c r="CC241" s="90" t="str">
        <f>IF(BK241=SecDLookups!$V$2,TRIM(LEFT(BL241, SEARCH("-",BL241,1)-1)),"")</f>
        <v/>
      </c>
      <c r="CD241" s="90" t="str">
        <f>IF(BK241=SecDLookups!$V$2,TRIM(RIGHT(BL241, LEN(BL241) - SEARCH("-",BL241,1))),"")</f>
        <v/>
      </c>
      <c r="CE241" s="90" t="str">
        <f>IF(BK241=SecDLookups!$V$3,BL241,"")</f>
        <v/>
      </c>
      <c r="CF241" s="90" t="str">
        <f>IF(BK241=SecDLookups!$V$4,BL241,"")</f>
        <v/>
      </c>
    </row>
    <row r="242" spans="28:84" x14ac:dyDescent="0.25">
      <c r="AB242" s="89"/>
      <c r="AC242" s="111">
        <f>'Securities Details'!C145</f>
        <v>0</v>
      </c>
      <c r="AD242" s="111">
        <f>'Securities Details'!D145</f>
        <v>0</v>
      </c>
      <c r="AE242" s="111">
        <f>'Securities Details'!E145</f>
        <v>0</v>
      </c>
      <c r="AF242" s="111">
        <f>'Securities Details'!F145</f>
        <v>0</v>
      </c>
      <c r="AG242" s="111">
        <f>'Securities Details'!G145</f>
        <v>0</v>
      </c>
      <c r="AH242" s="106" t="e">
        <f>VLOOKUP(AG242,SecDLookups!$D$2:$E$11,2,FALSE)</f>
        <v>#N/A</v>
      </c>
      <c r="AI242" s="106">
        <f>'Securities Details'!I145</f>
        <v>0</v>
      </c>
      <c r="AJ242" s="106">
        <f>'Securities Details'!J145</f>
        <v>0</v>
      </c>
      <c r="AK242" s="111">
        <f>'Securities Details'!K145</f>
        <v>0</v>
      </c>
      <c r="AL242" s="111">
        <f>'Securities Details'!L145</f>
        <v>0</v>
      </c>
      <c r="AM242" s="113">
        <f>'Securities Details'!M145</f>
        <v>0</v>
      </c>
      <c r="AN242" s="90">
        <f>'Securities Details'!N145</f>
        <v>0</v>
      </c>
      <c r="AO242" s="90">
        <f>'Securities Details'!O145</f>
        <v>0</v>
      </c>
      <c r="AP242" s="90">
        <f>'Securities Details'!P145</f>
        <v>0</v>
      </c>
      <c r="AQ242" s="90">
        <f>'Securities Details'!Q145</f>
        <v>0</v>
      </c>
      <c r="AR242" s="90">
        <f>'Securities Details'!R145</f>
        <v>0</v>
      </c>
      <c r="AS242" s="97">
        <f>'Securities Details'!S145</f>
        <v>0</v>
      </c>
      <c r="AT242" s="90">
        <f>'Securities Details'!T145</f>
        <v>0</v>
      </c>
      <c r="AU242" s="90">
        <f>'Securities Details'!U145</f>
        <v>0</v>
      </c>
      <c r="AV242" s="90" t="str">
        <f>IF(AU242="Yes",'Securities Details'!V145,"")</f>
        <v/>
      </c>
      <c r="AW242" s="90">
        <f>'Securities Details'!W145</f>
        <v>0</v>
      </c>
      <c r="AX242" s="90">
        <f>'Securities Details'!X145</f>
        <v>0</v>
      </c>
      <c r="AY242" s="97" t="str">
        <f>IF(AU242="Yes",'Securities Details'!Y145,"")</f>
        <v/>
      </c>
      <c r="AZ242" s="90" t="str">
        <f>IF(AU242="Yes",'Securities Details'!Z145,"")</f>
        <v/>
      </c>
      <c r="BA242" s="90">
        <f>'Securities Details'!AB145</f>
        <v>0</v>
      </c>
      <c r="BB242" s="90" t="str">
        <f>IF(AU242="Yes",'Securities Details'!AA145,"")</f>
        <v/>
      </c>
      <c r="BC242" s="90">
        <f>'Securities Details'!AC145</f>
        <v>0</v>
      </c>
      <c r="BD242" s="90">
        <f>'Securities Details'!AD145</f>
        <v>0</v>
      </c>
      <c r="BE242" s="90">
        <f>'Securities Details'!AE145</f>
        <v>0</v>
      </c>
      <c r="BF242" s="90">
        <f>'Securities Details'!AF145</f>
        <v>0</v>
      </c>
      <c r="BG242" s="90">
        <f>'Securities Details'!AG145</f>
        <v>0</v>
      </c>
      <c r="BH242" s="90">
        <f>'Securities Details'!AH145</f>
        <v>0</v>
      </c>
      <c r="BI242" s="90">
        <f>'Securities Details'!AI145</f>
        <v>0</v>
      </c>
      <c r="BJ242" s="90">
        <f>'Securities Details'!AJ145</f>
        <v>0</v>
      </c>
      <c r="BK242" s="90">
        <f>'Securities Details'!AK145</f>
        <v>0</v>
      </c>
      <c r="BL242" s="90">
        <f>'Securities Details'!AL145</f>
        <v>0</v>
      </c>
      <c r="BM242" s="90">
        <f>'Securities Details'!AM145</f>
        <v>0</v>
      </c>
      <c r="BN242" s="90" t="str">
        <f>IF('Securities Details'!AN145="","",IF('Securities Details'!$E$11="Yes",'Securities Details'!AN145,""))</f>
        <v/>
      </c>
      <c r="BO242" s="90" t="str">
        <f>IF('Securities Details'!AO145="","",IF('Securities Details'!$E$11="Yes",'Securities Details'!AO145,""))</f>
        <v/>
      </c>
      <c r="BP242" s="90" t="str">
        <f>IF('Securities Details'!$E$11="Yes",'Securities Details'!AP145,"")</f>
        <v/>
      </c>
      <c r="BQ242" s="90" t="str">
        <f>IF(BE242=SecDLookups!$S$2,TRIM(LEFT(BF242, SEARCH("-",BF242,1)-1)),"")</f>
        <v/>
      </c>
      <c r="BR242" s="90" t="str">
        <f>IF(BE242=SecDLookups!$S$2,TRIM(RIGHT(BF242, LEN(BF242) - SEARCH("-",BF242,1))),"")</f>
        <v/>
      </c>
      <c r="BS242" s="90" t="str">
        <f>IF(BE242=SecDLookups!$S$3,BF242,"")</f>
        <v/>
      </c>
      <c r="BT242" s="90" t="str">
        <f>IF(BE242=SecDLookups!$S$4,BF242,"")</f>
        <v/>
      </c>
      <c r="BU242" s="90" t="str">
        <f>IF(BG242=SecDLookups!$T$2,TRIM(LEFT(BH242, SEARCH("-",BH242,1)-1)),"")</f>
        <v/>
      </c>
      <c r="BV242" s="90" t="str">
        <f>IF(BG242=SecDLookups!$T$2,TRIM(RIGHT(BH242,LEN(BH242) - SEARCH("-",BH242,1))),"")</f>
        <v/>
      </c>
      <c r="BW242" s="90" t="str">
        <f>IF(BG242=SecDLookups!$T$3,BH242,"")</f>
        <v/>
      </c>
      <c r="BX242" s="90" t="str">
        <f>IF(BG242=SecDLookups!$T$4,BH242,"")</f>
        <v/>
      </c>
      <c r="BY242" s="90" t="str">
        <f>IF(BI242=SecDLookups!$U$2,TRIM(LEFT(BJ242, SEARCH("-",BJ242,1)-1)),"")</f>
        <v/>
      </c>
      <c r="BZ242" s="90" t="str">
        <f>IF(BI242=SecDLookups!$U$2,TRIM(RIGHT(BJ242, LEN(BJ242) - SEARCH("-",BJ242,1))),"")</f>
        <v/>
      </c>
      <c r="CA242" s="90" t="str">
        <f>IF(BI242=SecDLookups!$U$3,BJ242,"")</f>
        <v/>
      </c>
      <c r="CB242" s="90" t="str">
        <f>IF(BI242=SecDLookups!$U$4,BJ242,"")</f>
        <v/>
      </c>
      <c r="CC242" s="90" t="str">
        <f>IF(BK242=SecDLookups!$V$2,TRIM(LEFT(BL242, SEARCH("-",BL242,1)-1)),"")</f>
        <v/>
      </c>
      <c r="CD242" s="90" t="str">
        <f>IF(BK242=SecDLookups!$V$2,TRIM(RIGHT(BL242, LEN(BL242) - SEARCH("-",BL242,1))),"")</f>
        <v/>
      </c>
      <c r="CE242" s="90" t="str">
        <f>IF(BK242=SecDLookups!$V$3,BL242,"")</f>
        <v/>
      </c>
      <c r="CF242" s="90" t="str">
        <f>IF(BK242=SecDLookups!$V$4,BL242,"")</f>
        <v/>
      </c>
    </row>
    <row r="243" spans="28:84" x14ac:dyDescent="0.25">
      <c r="AB243" s="89"/>
      <c r="AC243" s="111">
        <f>'Securities Details'!C146</f>
        <v>0</v>
      </c>
      <c r="AD243" s="111">
        <f>'Securities Details'!D146</f>
        <v>0</v>
      </c>
      <c r="AE243" s="111">
        <f>'Securities Details'!E146</f>
        <v>0</v>
      </c>
      <c r="AF243" s="111">
        <f>'Securities Details'!F146</f>
        <v>0</v>
      </c>
      <c r="AG243" s="111">
        <f>'Securities Details'!G146</f>
        <v>0</v>
      </c>
      <c r="AH243" s="106" t="e">
        <f>VLOOKUP(AG243,SecDLookups!$D$2:$E$11,2,FALSE)</f>
        <v>#N/A</v>
      </c>
      <c r="AI243" s="106">
        <f>'Securities Details'!I146</f>
        <v>0</v>
      </c>
      <c r="AJ243" s="106">
        <f>'Securities Details'!J146</f>
        <v>0</v>
      </c>
      <c r="AK243" s="111">
        <f>'Securities Details'!K146</f>
        <v>0</v>
      </c>
      <c r="AL243" s="111">
        <f>'Securities Details'!L146</f>
        <v>0</v>
      </c>
      <c r="AM243" s="113">
        <f>'Securities Details'!M146</f>
        <v>0</v>
      </c>
      <c r="AN243" s="90">
        <f>'Securities Details'!N146</f>
        <v>0</v>
      </c>
      <c r="AO243" s="90">
        <f>'Securities Details'!O146</f>
        <v>0</v>
      </c>
      <c r="AP243" s="90">
        <f>'Securities Details'!P146</f>
        <v>0</v>
      </c>
      <c r="AQ243" s="90">
        <f>'Securities Details'!Q146</f>
        <v>0</v>
      </c>
      <c r="AR243" s="90">
        <f>'Securities Details'!R146</f>
        <v>0</v>
      </c>
      <c r="AS243" s="97">
        <f>'Securities Details'!S146</f>
        <v>0</v>
      </c>
      <c r="AT243" s="90">
        <f>'Securities Details'!T146</f>
        <v>0</v>
      </c>
      <c r="AU243" s="90">
        <f>'Securities Details'!U146</f>
        <v>0</v>
      </c>
      <c r="AV243" s="90" t="str">
        <f>IF(AU243="Yes",'Securities Details'!V146,"")</f>
        <v/>
      </c>
      <c r="AW243" s="90">
        <f>'Securities Details'!W146</f>
        <v>0</v>
      </c>
      <c r="AX243" s="90">
        <f>'Securities Details'!X146</f>
        <v>0</v>
      </c>
      <c r="AY243" s="97" t="str">
        <f>IF(AU243="Yes",'Securities Details'!Y146,"")</f>
        <v/>
      </c>
      <c r="AZ243" s="90" t="str">
        <f>IF(AU243="Yes",'Securities Details'!Z146,"")</f>
        <v/>
      </c>
      <c r="BA243" s="90">
        <f>'Securities Details'!AB146</f>
        <v>0</v>
      </c>
      <c r="BB243" s="90" t="str">
        <f>IF(AU243="Yes",'Securities Details'!AA146,"")</f>
        <v/>
      </c>
      <c r="BC243" s="90">
        <f>'Securities Details'!AC146</f>
        <v>0</v>
      </c>
      <c r="BD243" s="90">
        <f>'Securities Details'!AD146</f>
        <v>0</v>
      </c>
      <c r="BE243" s="90">
        <f>'Securities Details'!AE146</f>
        <v>0</v>
      </c>
      <c r="BF243" s="90">
        <f>'Securities Details'!AF146</f>
        <v>0</v>
      </c>
      <c r="BG243" s="90">
        <f>'Securities Details'!AG146</f>
        <v>0</v>
      </c>
      <c r="BH243" s="90">
        <f>'Securities Details'!AH146</f>
        <v>0</v>
      </c>
      <c r="BI243" s="90">
        <f>'Securities Details'!AI146</f>
        <v>0</v>
      </c>
      <c r="BJ243" s="90">
        <f>'Securities Details'!AJ146</f>
        <v>0</v>
      </c>
      <c r="BK243" s="90">
        <f>'Securities Details'!AK146</f>
        <v>0</v>
      </c>
      <c r="BL243" s="90">
        <f>'Securities Details'!AL146</f>
        <v>0</v>
      </c>
      <c r="BM243" s="90">
        <f>'Securities Details'!AM146</f>
        <v>0</v>
      </c>
      <c r="BN243" s="90" t="str">
        <f>IF('Securities Details'!AN146="","",IF('Securities Details'!$E$11="Yes",'Securities Details'!AN146,""))</f>
        <v/>
      </c>
      <c r="BO243" s="90" t="str">
        <f>IF('Securities Details'!AO146="","",IF('Securities Details'!$E$11="Yes",'Securities Details'!AO146,""))</f>
        <v/>
      </c>
      <c r="BP243" s="90" t="str">
        <f>IF('Securities Details'!$E$11="Yes",'Securities Details'!AP146,"")</f>
        <v/>
      </c>
      <c r="BQ243" s="90" t="str">
        <f>IF(BE243=SecDLookups!$S$2,TRIM(LEFT(BF243, SEARCH("-",BF243,1)-1)),"")</f>
        <v/>
      </c>
      <c r="BR243" s="90" t="str">
        <f>IF(BE243=SecDLookups!$S$2,TRIM(RIGHT(BF243, LEN(BF243) - SEARCH("-",BF243,1))),"")</f>
        <v/>
      </c>
      <c r="BS243" s="90" t="str">
        <f>IF(BE243=SecDLookups!$S$3,BF243,"")</f>
        <v/>
      </c>
      <c r="BT243" s="90" t="str">
        <f>IF(BE243=SecDLookups!$S$4,BF243,"")</f>
        <v/>
      </c>
      <c r="BU243" s="90" t="str">
        <f>IF(BG243=SecDLookups!$T$2,TRIM(LEFT(BH243, SEARCH("-",BH243,1)-1)),"")</f>
        <v/>
      </c>
      <c r="BV243" s="90" t="str">
        <f>IF(BG243=SecDLookups!$T$2,TRIM(RIGHT(BH243,LEN(BH243) - SEARCH("-",BH243,1))),"")</f>
        <v/>
      </c>
      <c r="BW243" s="90" t="str">
        <f>IF(BG243=SecDLookups!$T$3,BH243,"")</f>
        <v/>
      </c>
      <c r="BX243" s="90" t="str">
        <f>IF(BG243=SecDLookups!$T$4,BH243,"")</f>
        <v/>
      </c>
      <c r="BY243" s="90" t="str">
        <f>IF(BI243=SecDLookups!$U$2,TRIM(LEFT(BJ243, SEARCH("-",BJ243,1)-1)),"")</f>
        <v/>
      </c>
      <c r="BZ243" s="90" t="str">
        <f>IF(BI243=SecDLookups!$U$2,TRIM(RIGHT(BJ243, LEN(BJ243) - SEARCH("-",BJ243,1))),"")</f>
        <v/>
      </c>
      <c r="CA243" s="90" t="str">
        <f>IF(BI243=SecDLookups!$U$3,BJ243,"")</f>
        <v/>
      </c>
      <c r="CB243" s="90" t="str">
        <f>IF(BI243=SecDLookups!$U$4,BJ243,"")</f>
        <v/>
      </c>
      <c r="CC243" s="90" t="str">
        <f>IF(BK243=SecDLookups!$V$2,TRIM(LEFT(BL243, SEARCH("-",BL243,1)-1)),"")</f>
        <v/>
      </c>
      <c r="CD243" s="90" t="str">
        <f>IF(BK243=SecDLookups!$V$2,TRIM(RIGHT(BL243, LEN(BL243) - SEARCH("-",BL243,1))),"")</f>
        <v/>
      </c>
      <c r="CE243" s="90" t="str">
        <f>IF(BK243=SecDLookups!$V$3,BL243,"")</f>
        <v/>
      </c>
      <c r="CF243" s="90" t="str">
        <f>IF(BK243=SecDLookups!$V$4,BL243,"")</f>
        <v/>
      </c>
    </row>
    <row r="244" spans="28:84" x14ac:dyDescent="0.25">
      <c r="AB244" s="89"/>
      <c r="AC244" s="111">
        <f>'Securities Details'!C147</f>
        <v>0</v>
      </c>
      <c r="AD244" s="111">
        <f>'Securities Details'!D147</f>
        <v>0</v>
      </c>
      <c r="AE244" s="111">
        <f>'Securities Details'!E147</f>
        <v>0</v>
      </c>
      <c r="AF244" s="111">
        <f>'Securities Details'!F147</f>
        <v>0</v>
      </c>
      <c r="AG244" s="111">
        <f>'Securities Details'!G147</f>
        <v>0</v>
      </c>
      <c r="AH244" s="106" t="e">
        <f>VLOOKUP(AG244,SecDLookups!$D$2:$E$11,2,FALSE)</f>
        <v>#N/A</v>
      </c>
      <c r="AI244" s="106">
        <f>'Securities Details'!I147</f>
        <v>0</v>
      </c>
      <c r="AJ244" s="106">
        <f>'Securities Details'!J147</f>
        <v>0</v>
      </c>
      <c r="AK244" s="111">
        <f>'Securities Details'!K147</f>
        <v>0</v>
      </c>
      <c r="AL244" s="111">
        <f>'Securities Details'!L147</f>
        <v>0</v>
      </c>
      <c r="AM244" s="113">
        <f>'Securities Details'!M147</f>
        <v>0</v>
      </c>
      <c r="AN244" s="90">
        <f>'Securities Details'!N147</f>
        <v>0</v>
      </c>
      <c r="AO244" s="90">
        <f>'Securities Details'!O147</f>
        <v>0</v>
      </c>
      <c r="AP244" s="90">
        <f>'Securities Details'!P147</f>
        <v>0</v>
      </c>
      <c r="AQ244" s="90">
        <f>'Securities Details'!Q147</f>
        <v>0</v>
      </c>
      <c r="AR244" s="90">
        <f>'Securities Details'!R147</f>
        <v>0</v>
      </c>
      <c r="AS244" s="97">
        <f>'Securities Details'!S147</f>
        <v>0</v>
      </c>
      <c r="AT244" s="90">
        <f>'Securities Details'!T147</f>
        <v>0</v>
      </c>
      <c r="AU244" s="90">
        <f>'Securities Details'!U147</f>
        <v>0</v>
      </c>
      <c r="AV244" s="90" t="str">
        <f>IF(AU244="Yes",'Securities Details'!V147,"")</f>
        <v/>
      </c>
      <c r="AW244" s="90">
        <f>'Securities Details'!W147</f>
        <v>0</v>
      </c>
      <c r="AX244" s="90">
        <f>'Securities Details'!X147</f>
        <v>0</v>
      </c>
      <c r="AY244" s="97" t="str">
        <f>IF(AU244="Yes",'Securities Details'!Y147,"")</f>
        <v/>
      </c>
      <c r="AZ244" s="90" t="str">
        <f>IF(AU244="Yes",'Securities Details'!Z147,"")</f>
        <v/>
      </c>
      <c r="BA244" s="90">
        <f>'Securities Details'!AB147</f>
        <v>0</v>
      </c>
      <c r="BB244" s="90" t="str">
        <f>IF(AU244="Yes",'Securities Details'!AA147,"")</f>
        <v/>
      </c>
      <c r="BC244" s="90">
        <f>'Securities Details'!AC147</f>
        <v>0</v>
      </c>
      <c r="BD244" s="90">
        <f>'Securities Details'!AD147</f>
        <v>0</v>
      </c>
      <c r="BE244" s="90">
        <f>'Securities Details'!AE147</f>
        <v>0</v>
      </c>
      <c r="BF244" s="90">
        <f>'Securities Details'!AF147</f>
        <v>0</v>
      </c>
      <c r="BG244" s="90">
        <f>'Securities Details'!AG147</f>
        <v>0</v>
      </c>
      <c r="BH244" s="90">
        <f>'Securities Details'!AH147</f>
        <v>0</v>
      </c>
      <c r="BI244" s="90">
        <f>'Securities Details'!AI147</f>
        <v>0</v>
      </c>
      <c r="BJ244" s="90">
        <f>'Securities Details'!AJ147</f>
        <v>0</v>
      </c>
      <c r="BK244" s="90">
        <f>'Securities Details'!AK147</f>
        <v>0</v>
      </c>
      <c r="BL244" s="90">
        <f>'Securities Details'!AL147</f>
        <v>0</v>
      </c>
      <c r="BM244" s="90">
        <f>'Securities Details'!AM147</f>
        <v>0</v>
      </c>
      <c r="BN244" s="90" t="str">
        <f>IF('Securities Details'!AN147="","",IF('Securities Details'!$E$11="Yes",'Securities Details'!AN147,""))</f>
        <v/>
      </c>
      <c r="BO244" s="90" t="str">
        <f>IF('Securities Details'!AO147="","",IF('Securities Details'!$E$11="Yes",'Securities Details'!AO147,""))</f>
        <v/>
      </c>
      <c r="BP244" s="90" t="str">
        <f>IF('Securities Details'!$E$11="Yes",'Securities Details'!AP147,"")</f>
        <v/>
      </c>
      <c r="BQ244" s="90" t="str">
        <f>IF(BE244=SecDLookups!$S$2,TRIM(LEFT(BF244, SEARCH("-",BF244,1)-1)),"")</f>
        <v/>
      </c>
      <c r="BR244" s="90" t="str">
        <f>IF(BE244=SecDLookups!$S$2,TRIM(RIGHT(BF244, LEN(BF244) - SEARCH("-",BF244,1))),"")</f>
        <v/>
      </c>
      <c r="BS244" s="90" t="str">
        <f>IF(BE244=SecDLookups!$S$3,BF244,"")</f>
        <v/>
      </c>
      <c r="BT244" s="90" t="str">
        <f>IF(BE244=SecDLookups!$S$4,BF244,"")</f>
        <v/>
      </c>
      <c r="BU244" s="90" t="str">
        <f>IF(BG244=SecDLookups!$T$2,TRIM(LEFT(BH244, SEARCH("-",BH244,1)-1)),"")</f>
        <v/>
      </c>
      <c r="BV244" s="90" t="str">
        <f>IF(BG244=SecDLookups!$T$2,TRIM(RIGHT(BH244,LEN(BH244) - SEARCH("-",BH244,1))),"")</f>
        <v/>
      </c>
      <c r="BW244" s="90" t="str">
        <f>IF(BG244=SecDLookups!$T$3,BH244,"")</f>
        <v/>
      </c>
      <c r="BX244" s="90" t="str">
        <f>IF(BG244=SecDLookups!$T$4,BH244,"")</f>
        <v/>
      </c>
      <c r="BY244" s="90" t="str">
        <f>IF(BI244=SecDLookups!$U$2,TRIM(LEFT(BJ244, SEARCH("-",BJ244,1)-1)),"")</f>
        <v/>
      </c>
      <c r="BZ244" s="90" t="str">
        <f>IF(BI244=SecDLookups!$U$2,TRIM(RIGHT(BJ244, LEN(BJ244) - SEARCH("-",BJ244,1))),"")</f>
        <v/>
      </c>
      <c r="CA244" s="90" t="str">
        <f>IF(BI244=SecDLookups!$U$3,BJ244,"")</f>
        <v/>
      </c>
      <c r="CB244" s="90" t="str">
        <f>IF(BI244=SecDLookups!$U$4,BJ244,"")</f>
        <v/>
      </c>
      <c r="CC244" s="90" t="str">
        <f>IF(BK244=SecDLookups!$V$2,TRIM(LEFT(BL244, SEARCH("-",BL244,1)-1)),"")</f>
        <v/>
      </c>
      <c r="CD244" s="90" t="str">
        <f>IF(BK244=SecDLookups!$V$2,TRIM(RIGHT(BL244, LEN(BL244) - SEARCH("-",BL244,1))),"")</f>
        <v/>
      </c>
      <c r="CE244" s="90" t="str">
        <f>IF(BK244=SecDLookups!$V$3,BL244,"")</f>
        <v/>
      </c>
      <c r="CF244" s="90" t="str">
        <f>IF(BK244=SecDLookups!$V$4,BL244,"")</f>
        <v/>
      </c>
    </row>
    <row r="245" spans="28:84" x14ac:dyDescent="0.25">
      <c r="AB245" s="89"/>
      <c r="AC245" s="111">
        <f>'Securities Details'!C148</f>
        <v>0</v>
      </c>
      <c r="AD245" s="111">
        <f>'Securities Details'!D148</f>
        <v>0</v>
      </c>
      <c r="AE245" s="111">
        <f>'Securities Details'!E148</f>
        <v>0</v>
      </c>
      <c r="AF245" s="111">
        <f>'Securities Details'!F148</f>
        <v>0</v>
      </c>
      <c r="AG245" s="111">
        <f>'Securities Details'!G148</f>
        <v>0</v>
      </c>
      <c r="AH245" s="106" t="e">
        <f>VLOOKUP(AG245,SecDLookups!$D$2:$E$11,2,FALSE)</f>
        <v>#N/A</v>
      </c>
      <c r="AI245" s="106">
        <f>'Securities Details'!I148</f>
        <v>0</v>
      </c>
      <c r="AJ245" s="106">
        <f>'Securities Details'!J148</f>
        <v>0</v>
      </c>
      <c r="AK245" s="111">
        <f>'Securities Details'!K148</f>
        <v>0</v>
      </c>
      <c r="AL245" s="111">
        <f>'Securities Details'!L148</f>
        <v>0</v>
      </c>
      <c r="AM245" s="113">
        <f>'Securities Details'!M148</f>
        <v>0</v>
      </c>
      <c r="AN245" s="90">
        <f>'Securities Details'!N148</f>
        <v>0</v>
      </c>
      <c r="AO245" s="90">
        <f>'Securities Details'!O148</f>
        <v>0</v>
      </c>
      <c r="AP245" s="90">
        <f>'Securities Details'!P148</f>
        <v>0</v>
      </c>
      <c r="AQ245" s="90">
        <f>'Securities Details'!Q148</f>
        <v>0</v>
      </c>
      <c r="AR245" s="90">
        <f>'Securities Details'!R148</f>
        <v>0</v>
      </c>
      <c r="AS245" s="97">
        <f>'Securities Details'!S148</f>
        <v>0</v>
      </c>
      <c r="AT245" s="90">
        <f>'Securities Details'!T148</f>
        <v>0</v>
      </c>
      <c r="AU245" s="90">
        <f>'Securities Details'!U148</f>
        <v>0</v>
      </c>
      <c r="AV245" s="90" t="str">
        <f>IF(AU245="Yes",'Securities Details'!V148,"")</f>
        <v/>
      </c>
      <c r="AW245" s="90">
        <f>'Securities Details'!W148</f>
        <v>0</v>
      </c>
      <c r="AX245" s="90">
        <f>'Securities Details'!X148</f>
        <v>0</v>
      </c>
      <c r="AY245" s="97" t="str">
        <f>IF(AU245="Yes",'Securities Details'!Y148,"")</f>
        <v/>
      </c>
      <c r="AZ245" s="90" t="str">
        <f>IF(AU245="Yes",'Securities Details'!Z148,"")</f>
        <v/>
      </c>
      <c r="BA245" s="90">
        <f>'Securities Details'!AB148</f>
        <v>0</v>
      </c>
      <c r="BB245" s="90" t="str">
        <f>IF(AU245="Yes",'Securities Details'!AA148,"")</f>
        <v/>
      </c>
      <c r="BC245" s="90">
        <f>'Securities Details'!AC148</f>
        <v>0</v>
      </c>
      <c r="BD245" s="90">
        <f>'Securities Details'!AD148</f>
        <v>0</v>
      </c>
      <c r="BE245" s="90">
        <f>'Securities Details'!AE148</f>
        <v>0</v>
      </c>
      <c r="BF245" s="90">
        <f>'Securities Details'!AF148</f>
        <v>0</v>
      </c>
      <c r="BG245" s="90">
        <f>'Securities Details'!AG148</f>
        <v>0</v>
      </c>
      <c r="BH245" s="90">
        <f>'Securities Details'!AH148</f>
        <v>0</v>
      </c>
      <c r="BI245" s="90">
        <f>'Securities Details'!AI148</f>
        <v>0</v>
      </c>
      <c r="BJ245" s="90">
        <f>'Securities Details'!AJ148</f>
        <v>0</v>
      </c>
      <c r="BK245" s="90">
        <f>'Securities Details'!AK148</f>
        <v>0</v>
      </c>
      <c r="BL245" s="90">
        <f>'Securities Details'!AL148</f>
        <v>0</v>
      </c>
      <c r="BM245" s="90">
        <f>'Securities Details'!AM148</f>
        <v>0</v>
      </c>
      <c r="BN245" s="90" t="str">
        <f>IF('Securities Details'!AN148="","",IF('Securities Details'!$E$11="Yes",'Securities Details'!AN148,""))</f>
        <v/>
      </c>
      <c r="BO245" s="90" t="str">
        <f>IF('Securities Details'!AO148="","",IF('Securities Details'!$E$11="Yes",'Securities Details'!AO148,""))</f>
        <v/>
      </c>
      <c r="BP245" s="90" t="str">
        <f>IF('Securities Details'!$E$11="Yes",'Securities Details'!AP148,"")</f>
        <v/>
      </c>
      <c r="BQ245" s="90" t="str">
        <f>IF(BE245=SecDLookups!$S$2,TRIM(LEFT(BF245, SEARCH("-",BF245,1)-1)),"")</f>
        <v/>
      </c>
      <c r="BR245" s="90" t="str">
        <f>IF(BE245=SecDLookups!$S$2,TRIM(RIGHT(BF245, LEN(BF245) - SEARCH("-",BF245,1))),"")</f>
        <v/>
      </c>
      <c r="BS245" s="90" t="str">
        <f>IF(BE245=SecDLookups!$S$3,BF245,"")</f>
        <v/>
      </c>
      <c r="BT245" s="90" t="str">
        <f>IF(BE245=SecDLookups!$S$4,BF245,"")</f>
        <v/>
      </c>
      <c r="BU245" s="90" t="str">
        <f>IF(BG245=SecDLookups!$T$2,TRIM(LEFT(BH245, SEARCH("-",BH245,1)-1)),"")</f>
        <v/>
      </c>
      <c r="BV245" s="90" t="str">
        <f>IF(BG245=SecDLookups!$T$2,TRIM(RIGHT(BH245,LEN(BH245) - SEARCH("-",BH245,1))),"")</f>
        <v/>
      </c>
      <c r="BW245" s="90" t="str">
        <f>IF(BG245=SecDLookups!$T$3,BH245,"")</f>
        <v/>
      </c>
      <c r="BX245" s="90" t="str">
        <f>IF(BG245=SecDLookups!$T$4,BH245,"")</f>
        <v/>
      </c>
      <c r="BY245" s="90" t="str">
        <f>IF(BI245=SecDLookups!$U$2,TRIM(LEFT(BJ245, SEARCH("-",BJ245,1)-1)),"")</f>
        <v/>
      </c>
      <c r="BZ245" s="90" t="str">
        <f>IF(BI245=SecDLookups!$U$2,TRIM(RIGHT(BJ245, LEN(BJ245) - SEARCH("-",BJ245,1))),"")</f>
        <v/>
      </c>
      <c r="CA245" s="90" t="str">
        <f>IF(BI245=SecDLookups!$U$3,BJ245,"")</f>
        <v/>
      </c>
      <c r="CB245" s="90" t="str">
        <f>IF(BI245=SecDLookups!$U$4,BJ245,"")</f>
        <v/>
      </c>
      <c r="CC245" s="90" t="str">
        <f>IF(BK245=SecDLookups!$V$2,TRIM(LEFT(BL245, SEARCH("-",BL245,1)-1)),"")</f>
        <v/>
      </c>
      <c r="CD245" s="90" t="str">
        <f>IF(BK245=SecDLookups!$V$2,TRIM(RIGHT(BL245, LEN(BL245) - SEARCH("-",BL245,1))),"")</f>
        <v/>
      </c>
      <c r="CE245" s="90" t="str">
        <f>IF(BK245=SecDLookups!$V$3,BL245,"")</f>
        <v/>
      </c>
      <c r="CF245" s="90" t="str">
        <f>IF(BK245=SecDLookups!$V$4,BL245,"")</f>
        <v/>
      </c>
    </row>
    <row r="246" spans="28:84" x14ac:dyDescent="0.25">
      <c r="AB246" s="89"/>
      <c r="AC246" s="111">
        <f>'Securities Details'!C149</f>
        <v>0</v>
      </c>
      <c r="AD246" s="111">
        <f>'Securities Details'!D149</f>
        <v>0</v>
      </c>
      <c r="AE246" s="111">
        <f>'Securities Details'!E149</f>
        <v>0</v>
      </c>
      <c r="AF246" s="111">
        <f>'Securities Details'!F149</f>
        <v>0</v>
      </c>
      <c r="AG246" s="111">
        <f>'Securities Details'!G149</f>
        <v>0</v>
      </c>
      <c r="AH246" s="106" t="e">
        <f>VLOOKUP(AG246,SecDLookups!$D$2:$E$11,2,FALSE)</f>
        <v>#N/A</v>
      </c>
      <c r="AI246" s="106">
        <f>'Securities Details'!I149</f>
        <v>0</v>
      </c>
      <c r="AJ246" s="106">
        <f>'Securities Details'!J149</f>
        <v>0</v>
      </c>
      <c r="AK246" s="111">
        <f>'Securities Details'!K149</f>
        <v>0</v>
      </c>
      <c r="AL246" s="111">
        <f>'Securities Details'!L149</f>
        <v>0</v>
      </c>
      <c r="AM246" s="113">
        <f>'Securities Details'!M149</f>
        <v>0</v>
      </c>
      <c r="AN246" s="90">
        <f>'Securities Details'!N149</f>
        <v>0</v>
      </c>
      <c r="AO246" s="90">
        <f>'Securities Details'!O149</f>
        <v>0</v>
      </c>
      <c r="AP246" s="90">
        <f>'Securities Details'!P149</f>
        <v>0</v>
      </c>
      <c r="AQ246" s="90">
        <f>'Securities Details'!Q149</f>
        <v>0</v>
      </c>
      <c r="AR246" s="90">
        <f>'Securities Details'!R149</f>
        <v>0</v>
      </c>
      <c r="AS246" s="97">
        <f>'Securities Details'!S149</f>
        <v>0</v>
      </c>
      <c r="AT246" s="90">
        <f>'Securities Details'!T149</f>
        <v>0</v>
      </c>
      <c r="AU246" s="90">
        <f>'Securities Details'!U149</f>
        <v>0</v>
      </c>
      <c r="AV246" s="90" t="str">
        <f>IF(AU246="Yes",'Securities Details'!V149,"")</f>
        <v/>
      </c>
      <c r="AW246" s="90">
        <f>'Securities Details'!W149</f>
        <v>0</v>
      </c>
      <c r="AX246" s="90">
        <f>'Securities Details'!X149</f>
        <v>0</v>
      </c>
      <c r="AY246" s="97" t="str">
        <f>IF(AU246="Yes",'Securities Details'!Y149,"")</f>
        <v/>
      </c>
      <c r="AZ246" s="90" t="str">
        <f>IF(AU246="Yes",'Securities Details'!Z149,"")</f>
        <v/>
      </c>
      <c r="BA246" s="90">
        <f>'Securities Details'!AB149</f>
        <v>0</v>
      </c>
      <c r="BB246" s="90" t="str">
        <f>IF(AU246="Yes",'Securities Details'!AA149,"")</f>
        <v/>
      </c>
      <c r="BC246" s="90">
        <f>'Securities Details'!AC149</f>
        <v>0</v>
      </c>
      <c r="BD246" s="90">
        <f>'Securities Details'!AD149</f>
        <v>0</v>
      </c>
      <c r="BE246" s="90">
        <f>'Securities Details'!AE149</f>
        <v>0</v>
      </c>
      <c r="BF246" s="90">
        <f>'Securities Details'!AF149</f>
        <v>0</v>
      </c>
      <c r="BG246" s="90">
        <f>'Securities Details'!AG149</f>
        <v>0</v>
      </c>
      <c r="BH246" s="90">
        <f>'Securities Details'!AH149</f>
        <v>0</v>
      </c>
      <c r="BI246" s="90">
        <f>'Securities Details'!AI149</f>
        <v>0</v>
      </c>
      <c r="BJ246" s="90">
        <f>'Securities Details'!AJ149</f>
        <v>0</v>
      </c>
      <c r="BK246" s="90">
        <f>'Securities Details'!AK149</f>
        <v>0</v>
      </c>
      <c r="BL246" s="90">
        <f>'Securities Details'!AL149</f>
        <v>0</v>
      </c>
      <c r="BM246" s="90">
        <f>'Securities Details'!AM149</f>
        <v>0</v>
      </c>
      <c r="BN246" s="90" t="str">
        <f>IF('Securities Details'!AN149="","",IF('Securities Details'!$E$11="Yes",'Securities Details'!AN149,""))</f>
        <v/>
      </c>
      <c r="BO246" s="90" t="str">
        <f>IF('Securities Details'!AO149="","",IF('Securities Details'!$E$11="Yes",'Securities Details'!AO149,""))</f>
        <v/>
      </c>
      <c r="BP246" s="90" t="str">
        <f>IF('Securities Details'!$E$11="Yes",'Securities Details'!AP149,"")</f>
        <v/>
      </c>
      <c r="BQ246" s="90" t="str">
        <f>IF(BE246=SecDLookups!$S$2,TRIM(LEFT(BF246, SEARCH("-",BF246,1)-1)),"")</f>
        <v/>
      </c>
      <c r="BR246" s="90" t="str">
        <f>IF(BE246=SecDLookups!$S$2,TRIM(RIGHT(BF246, LEN(BF246) - SEARCH("-",BF246,1))),"")</f>
        <v/>
      </c>
      <c r="BS246" s="90" t="str">
        <f>IF(BE246=SecDLookups!$S$3,BF246,"")</f>
        <v/>
      </c>
      <c r="BT246" s="90" t="str">
        <f>IF(BE246=SecDLookups!$S$4,BF246,"")</f>
        <v/>
      </c>
      <c r="BU246" s="90" t="str">
        <f>IF(BG246=SecDLookups!$T$2,TRIM(LEFT(BH246, SEARCH("-",BH246,1)-1)),"")</f>
        <v/>
      </c>
      <c r="BV246" s="90" t="str">
        <f>IF(BG246=SecDLookups!$T$2,TRIM(RIGHT(BH246,LEN(BH246) - SEARCH("-",BH246,1))),"")</f>
        <v/>
      </c>
      <c r="BW246" s="90" t="str">
        <f>IF(BG246=SecDLookups!$T$3,BH246,"")</f>
        <v/>
      </c>
      <c r="BX246" s="90" t="str">
        <f>IF(BG246=SecDLookups!$T$4,BH246,"")</f>
        <v/>
      </c>
      <c r="BY246" s="90" t="str">
        <f>IF(BI246=SecDLookups!$U$2,TRIM(LEFT(BJ246, SEARCH("-",BJ246,1)-1)),"")</f>
        <v/>
      </c>
      <c r="BZ246" s="90" t="str">
        <f>IF(BI246=SecDLookups!$U$2,TRIM(RIGHT(BJ246, LEN(BJ246) - SEARCH("-",BJ246,1))),"")</f>
        <v/>
      </c>
      <c r="CA246" s="90" t="str">
        <f>IF(BI246=SecDLookups!$U$3,BJ246,"")</f>
        <v/>
      </c>
      <c r="CB246" s="90" t="str">
        <f>IF(BI246=SecDLookups!$U$4,BJ246,"")</f>
        <v/>
      </c>
      <c r="CC246" s="90" t="str">
        <f>IF(BK246=SecDLookups!$V$2,TRIM(LEFT(BL246, SEARCH("-",BL246,1)-1)),"")</f>
        <v/>
      </c>
      <c r="CD246" s="90" t="str">
        <f>IF(BK246=SecDLookups!$V$2,TRIM(RIGHT(BL246, LEN(BL246) - SEARCH("-",BL246,1))),"")</f>
        <v/>
      </c>
      <c r="CE246" s="90" t="str">
        <f>IF(BK246=SecDLookups!$V$3,BL246,"")</f>
        <v/>
      </c>
      <c r="CF246" s="90" t="str">
        <f>IF(BK246=SecDLookups!$V$4,BL246,"")</f>
        <v/>
      </c>
    </row>
    <row r="247" spans="28:84" x14ac:dyDescent="0.25">
      <c r="AB247" s="89"/>
      <c r="AC247" s="111">
        <f>'Securities Details'!C150</f>
        <v>0</v>
      </c>
      <c r="AD247" s="111">
        <f>'Securities Details'!D150</f>
        <v>0</v>
      </c>
      <c r="AE247" s="111">
        <f>'Securities Details'!E150</f>
        <v>0</v>
      </c>
      <c r="AF247" s="111">
        <f>'Securities Details'!F150</f>
        <v>0</v>
      </c>
      <c r="AG247" s="111">
        <f>'Securities Details'!G150</f>
        <v>0</v>
      </c>
      <c r="AH247" s="106" t="e">
        <f>VLOOKUP(AG247,SecDLookups!$D$2:$E$11,2,FALSE)</f>
        <v>#N/A</v>
      </c>
      <c r="AI247" s="106">
        <f>'Securities Details'!I150</f>
        <v>0</v>
      </c>
      <c r="AJ247" s="106">
        <f>'Securities Details'!J150</f>
        <v>0</v>
      </c>
      <c r="AK247" s="111">
        <f>'Securities Details'!K150</f>
        <v>0</v>
      </c>
      <c r="AL247" s="111">
        <f>'Securities Details'!L150</f>
        <v>0</v>
      </c>
      <c r="AM247" s="113">
        <f>'Securities Details'!M150</f>
        <v>0</v>
      </c>
      <c r="AN247" s="90">
        <f>'Securities Details'!N150</f>
        <v>0</v>
      </c>
      <c r="AO247" s="90">
        <f>'Securities Details'!O150</f>
        <v>0</v>
      </c>
      <c r="AP247" s="90">
        <f>'Securities Details'!P150</f>
        <v>0</v>
      </c>
      <c r="AQ247" s="90">
        <f>'Securities Details'!Q150</f>
        <v>0</v>
      </c>
      <c r="AR247" s="90">
        <f>'Securities Details'!R150</f>
        <v>0</v>
      </c>
      <c r="AS247" s="97">
        <f>'Securities Details'!S150</f>
        <v>0</v>
      </c>
      <c r="AT247" s="90">
        <f>'Securities Details'!T150</f>
        <v>0</v>
      </c>
      <c r="AU247" s="90">
        <f>'Securities Details'!U150</f>
        <v>0</v>
      </c>
      <c r="AV247" s="90" t="str">
        <f>IF(AU247="Yes",'Securities Details'!V150,"")</f>
        <v/>
      </c>
      <c r="AW247" s="90">
        <f>'Securities Details'!W150</f>
        <v>0</v>
      </c>
      <c r="AX247" s="90">
        <f>'Securities Details'!X150</f>
        <v>0</v>
      </c>
      <c r="AY247" s="97" t="str">
        <f>IF(AU247="Yes",'Securities Details'!Y150,"")</f>
        <v/>
      </c>
      <c r="AZ247" s="90" t="str">
        <f>IF(AU247="Yes",'Securities Details'!Z150,"")</f>
        <v/>
      </c>
      <c r="BA247" s="90">
        <f>'Securities Details'!AB150</f>
        <v>0</v>
      </c>
      <c r="BB247" s="90" t="str">
        <f>IF(AU247="Yes",'Securities Details'!AA150,"")</f>
        <v/>
      </c>
      <c r="BC247" s="90">
        <f>'Securities Details'!AC150</f>
        <v>0</v>
      </c>
      <c r="BD247" s="90">
        <f>'Securities Details'!AD150</f>
        <v>0</v>
      </c>
      <c r="BE247" s="90">
        <f>'Securities Details'!AE150</f>
        <v>0</v>
      </c>
      <c r="BF247" s="90">
        <f>'Securities Details'!AF150</f>
        <v>0</v>
      </c>
      <c r="BG247" s="90">
        <f>'Securities Details'!AG150</f>
        <v>0</v>
      </c>
      <c r="BH247" s="90">
        <f>'Securities Details'!AH150</f>
        <v>0</v>
      </c>
      <c r="BI247" s="90">
        <f>'Securities Details'!AI150</f>
        <v>0</v>
      </c>
      <c r="BJ247" s="90">
        <f>'Securities Details'!AJ150</f>
        <v>0</v>
      </c>
      <c r="BK247" s="90">
        <f>'Securities Details'!AK150</f>
        <v>0</v>
      </c>
      <c r="BL247" s="90">
        <f>'Securities Details'!AL150</f>
        <v>0</v>
      </c>
      <c r="BM247" s="90">
        <f>'Securities Details'!AM150</f>
        <v>0</v>
      </c>
      <c r="BN247" s="90" t="str">
        <f>IF('Securities Details'!AN150="","",IF('Securities Details'!$E$11="Yes",'Securities Details'!AN150,""))</f>
        <v/>
      </c>
      <c r="BO247" s="90" t="str">
        <f>IF('Securities Details'!AO150="","",IF('Securities Details'!$E$11="Yes",'Securities Details'!AO150,""))</f>
        <v/>
      </c>
      <c r="BP247" s="90" t="str">
        <f>IF('Securities Details'!$E$11="Yes",'Securities Details'!AP150,"")</f>
        <v/>
      </c>
      <c r="BQ247" s="90" t="str">
        <f>IF(BE247=SecDLookups!$S$2,TRIM(LEFT(BF247, SEARCH("-",BF247,1)-1)),"")</f>
        <v/>
      </c>
      <c r="BR247" s="90" t="str">
        <f>IF(BE247=SecDLookups!$S$2,TRIM(RIGHT(BF247, LEN(BF247) - SEARCH("-",BF247,1))),"")</f>
        <v/>
      </c>
      <c r="BS247" s="90" t="str">
        <f>IF(BE247=SecDLookups!$S$3,BF247,"")</f>
        <v/>
      </c>
      <c r="BT247" s="90" t="str">
        <f>IF(BE247=SecDLookups!$S$4,BF247,"")</f>
        <v/>
      </c>
      <c r="BU247" s="90" t="str">
        <f>IF(BG247=SecDLookups!$T$2,TRIM(LEFT(BH247, SEARCH("-",BH247,1)-1)),"")</f>
        <v/>
      </c>
      <c r="BV247" s="90" t="str">
        <f>IF(BG247=SecDLookups!$T$2,TRIM(RIGHT(BH247,LEN(BH247) - SEARCH("-",BH247,1))),"")</f>
        <v/>
      </c>
      <c r="BW247" s="90" t="str">
        <f>IF(BG247=SecDLookups!$T$3,BH247,"")</f>
        <v/>
      </c>
      <c r="BX247" s="90" t="str">
        <f>IF(BG247=SecDLookups!$T$4,BH247,"")</f>
        <v/>
      </c>
      <c r="BY247" s="90" t="str">
        <f>IF(BI247=SecDLookups!$U$2,TRIM(LEFT(BJ247, SEARCH("-",BJ247,1)-1)),"")</f>
        <v/>
      </c>
      <c r="BZ247" s="90" t="str">
        <f>IF(BI247=SecDLookups!$U$2,TRIM(RIGHT(BJ247, LEN(BJ247) - SEARCH("-",BJ247,1))),"")</f>
        <v/>
      </c>
      <c r="CA247" s="90" t="str">
        <f>IF(BI247=SecDLookups!$U$3,BJ247,"")</f>
        <v/>
      </c>
      <c r="CB247" s="90" t="str">
        <f>IF(BI247=SecDLookups!$U$4,BJ247,"")</f>
        <v/>
      </c>
      <c r="CC247" s="90" t="str">
        <f>IF(BK247=SecDLookups!$V$2,TRIM(LEFT(BL247, SEARCH("-",BL247,1)-1)),"")</f>
        <v/>
      </c>
      <c r="CD247" s="90" t="str">
        <f>IF(BK247=SecDLookups!$V$2,TRIM(RIGHT(BL247, LEN(BL247) - SEARCH("-",BL247,1))),"")</f>
        <v/>
      </c>
      <c r="CE247" s="90" t="str">
        <f>IF(BK247=SecDLookups!$V$3,BL247,"")</f>
        <v/>
      </c>
      <c r="CF247" s="90" t="str">
        <f>IF(BK247=SecDLookups!$V$4,BL247,"")</f>
        <v/>
      </c>
    </row>
    <row r="248" spans="28:84" x14ac:dyDescent="0.25">
      <c r="AB248" s="89"/>
      <c r="AC248" s="111">
        <f>'Securities Details'!C151</f>
        <v>0</v>
      </c>
      <c r="AD248" s="111">
        <f>'Securities Details'!D151</f>
        <v>0</v>
      </c>
      <c r="AE248" s="111">
        <f>'Securities Details'!E151</f>
        <v>0</v>
      </c>
      <c r="AF248" s="111">
        <f>'Securities Details'!F151</f>
        <v>0</v>
      </c>
      <c r="AG248" s="111">
        <f>'Securities Details'!G151</f>
        <v>0</v>
      </c>
      <c r="AH248" s="106" t="e">
        <f>VLOOKUP(AG248,SecDLookups!$D$2:$E$11,2,FALSE)</f>
        <v>#N/A</v>
      </c>
      <c r="AI248" s="106">
        <f>'Securities Details'!I151</f>
        <v>0</v>
      </c>
      <c r="AJ248" s="106">
        <f>'Securities Details'!J151</f>
        <v>0</v>
      </c>
      <c r="AK248" s="111">
        <f>'Securities Details'!K151</f>
        <v>0</v>
      </c>
      <c r="AL248" s="111">
        <f>'Securities Details'!L151</f>
        <v>0</v>
      </c>
      <c r="AM248" s="113">
        <f>'Securities Details'!M151</f>
        <v>0</v>
      </c>
      <c r="AN248" s="90">
        <f>'Securities Details'!N151</f>
        <v>0</v>
      </c>
      <c r="AO248" s="90">
        <f>'Securities Details'!O151</f>
        <v>0</v>
      </c>
      <c r="AP248" s="90">
        <f>'Securities Details'!P151</f>
        <v>0</v>
      </c>
      <c r="AQ248" s="90">
        <f>'Securities Details'!Q151</f>
        <v>0</v>
      </c>
      <c r="AR248" s="90">
        <f>'Securities Details'!R151</f>
        <v>0</v>
      </c>
      <c r="AS248" s="97">
        <f>'Securities Details'!S151</f>
        <v>0</v>
      </c>
      <c r="AT248" s="90">
        <f>'Securities Details'!T151</f>
        <v>0</v>
      </c>
      <c r="AU248" s="90">
        <f>'Securities Details'!U151</f>
        <v>0</v>
      </c>
      <c r="AV248" s="90" t="str">
        <f>IF(AU248="Yes",'Securities Details'!V151,"")</f>
        <v/>
      </c>
      <c r="AW248" s="90">
        <f>'Securities Details'!W151</f>
        <v>0</v>
      </c>
      <c r="AX248" s="90">
        <f>'Securities Details'!X151</f>
        <v>0</v>
      </c>
      <c r="AY248" s="97" t="str">
        <f>IF(AU248="Yes",'Securities Details'!Y151,"")</f>
        <v/>
      </c>
      <c r="AZ248" s="90" t="str">
        <f>IF(AU248="Yes",'Securities Details'!Z151,"")</f>
        <v/>
      </c>
      <c r="BA248" s="90">
        <f>'Securities Details'!AB151</f>
        <v>0</v>
      </c>
      <c r="BB248" s="90" t="str">
        <f>IF(AU248="Yes",'Securities Details'!AA151,"")</f>
        <v/>
      </c>
      <c r="BC248" s="90">
        <f>'Securities Details'!AC151</f>
        <v>0</v>
      </c>
      <c r="BD248" s="90">
        <f>'Securities Details'!AD151</f>
        <v>0</v>
      </c>
      <c r="BE248" s="90">
        <f>'Securities Details'!AE151</f>
        <v>0</v>
      </c>
      <c r="BF248" s="90">
        <f>'Securities Details'!AF151</f>
        <v>0</v>
      </c>
      <c r="BG248" s="90">
        <f>'Securities Details'!AG151</f>
        <v>0</v>
      </c>
      <c r="BH248" s="90">
        <f>'Securities Details'!AH151</f>
        <v>0</v>
      </c>
      <c r="BI248" s="90">
        <f>'Securities Details'!AI151</f>
        <v>0</v>
      </c>
      <c r="BJ248" s="90">
        <f>'Securities Details'!AJ151</f>
        <v>0</v>
      </c>
      <c r="BK248" s="90">
        <f>'Securities Details'!AK151</f>
        <v>0</v>
      </c>
      <c r="BL248" s="90">
        <f>'Securities Details'!AL151</f>
        <v>0</v>
      </c>
      <c r="BM248" s="90">
        <f>'Securities Details'!AM151</f>
        <v>0</v>
      </c>
      <c r="BN248" s="90" t="str">
        <f>IF('Securities Details'!AN151="","",IF('Securities Details'!$E$11="Yes",'Securities Details'!AN151,""))</f>
        <v/>
      </c>
      <c r="BO248" s="90" t="str">
        <f>IF('Securities Details'!AO151="","",IF('Securities Details'!$E$11="Yes",'Securities Details'!AO151,""))</f>
        <v/>
      </c>
      <c r="BP248" s="90" t="str">
        <f>IF('Securities Details'!$E$11="Yes",'Securities Details'!AP151,"")</f>
        <v/>
      </c>
      <c r="BQ248" s="90" t="str">
        <f>IF(BE248=SecDLookups!$S$2,TRIM(LEFT(BF248, SEARCH("-",BF248,1)-1)),"")</f>
        <v/>
      </c>
      <c r="BR248" s="90" t="str">
        <f>IF(BE248=SecDLookups!$S$2,TRIM(RIGHT(BF248, LEN(BF248) - SEARCH("-",BF248,1))),"")</f>
        <v/>
      </c>
      <c r="BS248" s="90" t="str">
        <f>IF(BE248=SecDLookups!$S$3,BF248,"")</f>
        <v/>
      </c>
      <c r="BT248" s="90" t="str">
        <f>IF(BE248=SecDLookups!$S$4,BF248,"")</f>
        <v/>
      </c>
      <c r="BU248" s="90" t="str">
        <f>IF(BG248=SecDLookups!$T$2,TRIM(LEFT(BH248, SEARCH("-",BH248,1)-1)),"")</f>
        <v/>
      </c>
      <c r="BV248" s="90" t="str">
        <f>IF(BG248=SecDLookups!$T$2,TRIM(RIGHT(BH248,LEN(BH248) - SEARCH("-",BH248,1))),"")</f>
        <v/>
      </c>
      <c r="BW248" s="90" t="str">
        <f>IF(BG248=SecDLookups!$T$3,BH248,"")</f>
        <v/>
      </c>
      <c r="BX248" s="90" t="str">
        <f>IF(BG248=SecDLookups!$T$4,BH248,"")</f>
        <v/>
      </c>
      <c r="BY248" s="90" t="str">
        <f>IF(BI248=SecDLookups!$U$2,TRIM(LEFT(BJ248, SEARCH("-",BJ248,1)-1)),"")</f>
        <v/>
      </c>
      <c r="BZ248" s="90" t="str">
        <f>IF(BI248=SecDLookups!$U$2,TRIM(RIGHT(BJ248, LEN(BJ248) - SEARCH("-",BJ248,1))),"")</f>
        <v/>
      </c>
      <c r="CA248" s="90" t="str">
        <f>IF(BI248=SecDLookups!$U$3,BJ248,"")</f>
        <v/>
      </c>
      <c r="CB248" s="90" t="str">
        <f>IF(BI248=SecDLookups!$U$4,BJ248,"")</f>
        <v/>
      </c>
      <c r="CC248" s="90" t="str">
        <f>IF(BK248=SecDLookups!$V$2,TRIM(LEFT(BL248, SEARCH("-",BL248,1)-1)),"")</f>
        <v/>
      </c>
      <c r="CD248" s="90" t="str">
        <f>IF(BK248=SecDLookups!$V$2,TRIM(RIGHT(BL248, LEN(BL248) - SEARCH("-",BL248,1))),"")</f>
        <v/>
      </c>
      <c r="CE248" s="90" t="str">
        <f>IF(BK248=SecDLookups!$V$3,BL248,"")</f>
        <v/>
      </c>
      <c r="CF248" s="90" t="str">
        <f>IF(BK248=SecDLookups!$V$4,BL248,"")</f>
        <v/>
      </c>
    </row>
    <row r="249" spans="28:84" x14ac:dyDescent="0.25">
      <c r="AB249" s="89"/>
      <c r="AC249" s="111">
        <f>'Securities Details'!C152</f>
        <v>0</v>
      </c>
      <c r="AD249" s="111">
        <f>'Securities Details'!D152</f>
        <v>0</v>
      </c>
      <c r="AE249" s="111">
        <f>'Securities Details'!E152</f>
        <v>0</v>
      </c>
      <c r="AF249" s="111">
        <f>'Securities Details'!F152</f>
        <v>0</v>
      </c>
      <c r="AG249" s="111">
        <f>'Securities Details'!G152</f>
        <v>0</v>
      </c>
      <c r="AH249" s="106" t="e">
        <f>VLOOKUP(AG249,SecDLookups!$D$2:$E$11,2,FALSE)</f>
        <v>#N/A</v>
      </c>
      <c r="AI249" s="106">
        <f>'Securities Details'!I152</f>
        <v>0</v>
      </c>
      <c r="AJ249" s="106">
        <f>'Securities Details'!J152</f>
        <v>0</v>
      </c>
      <c r="AK249" s="111">
        <f>'Securities Details'!K152</f>
        <v>0</v>
      </c>
      <c r="AL249" s="111">
        <f>'Securities Details'!L152</f>
        <v>0</v>
      </c>
      <c r="AM249" s="113">
        <f>'Securities Details'!M152</f>
        <v>0</v>
      </c>
      <c r="AN249" s="90">
        <f>'Securities Details'!N152</f>
        <v>0</v>
      </c>
      <c r="AO249" s="90">
        <f>'Securities Details'!O152</f>
        <v>0</v>
      </c>
      <c r="AP249" s="90">
        <f>'Securities Details'!P152</f>
        <v>0</v>
      </c>
      <c r="AQ249" s="90">
        <f>'Securities Details'!Q152</f>
        <v>0</v>
      </c>
      <c r="AR249" s="90">
        <f>'Securities Details'!R152</f>
        <v>0</v>
      </c>
      <c r="AS249" s="97">
        <f>'Securities Details'!S152</f>
        <v>0</v>
      </c>
      <c r="AT249" s="90">
        <f>'Securities Details'!T152</f>
        <v>0</v>
      </c>
      <c r="AU249" s="90">
        <f>'Securities Details'!U152</f>
        <v>0</v>
      </c>
      <c r="AV249" s="90" t="str">
        <f>IF(AU249="Yes",'Securities Details'!V152,"")</f>
        <v/>
      </c>
      <c r="AW249" s="90">
        <f>'Securities Details'!W152</f>
        <v>0</v>
      </c>
      <c r="AX249" s="90">
        <f>'Securities Details'!X152</f>
        <v>0</v>
      </c>
      <c r="AY249" s="97" t="str">
        <f>IF(AU249="Yes",'Securities Details'!Y152,"")</f>
        <v/>
      </c>
      <c r="AZ249" s="90" t="str">
        <f>IF(AU249="Yes",'Securities Details'!Z152,"")</f>
        <v/>
      </c>
      <c r="BA249" s="90">
        <f>'Securities Details'!AB152</f>
        <v>0</v>
      </c>
      <c r="BB249" s="90" t="str">
        <f>IF(AU249="Yes",'Securities Details'!AA152,"")</f>
        <v/>
      </c>
      <c r="BC249" s="90">
        <f>'Securities Details'!AC152</f>
        <v>0</v>
      </c>
      <c r="BD249" s="90">
        <f>'Securities Details'!AD152</f>
        <v>0</v>
      </c>
      <c r="BE249" s="90">
        <f>'Securities Details'!AE152</f>
        <v>0</v>
      </c>
      <c r="BF249" s="90">
        <f>'Securities Details'!AF152</f>
        <v>0</v>
      </c>
      <c r="BG249" s="90">
        <f>'Securities Details'!AG152</f>
        <v>0</v>
      </c>
      <c r="BH249" s="90">
        <f>'Securities Details'!AH152</f>
        <v>0</v>
      </c>
      <c r="BI249" s="90">
        <f>'Securities Details'!AI152</f>
        <v>0</v>
      </c>
      <c r="BJ249" s="90">
        <f>'Securities Details'!AJ152</f>
        <v>0</v>
      </c>
      <c r="BK249" s="90">
        <f>'Securities Details'!AK152</f>
        <v>0</v>
      </c>
      <c r="BL249" s="90">
        <f>'Securities Details'!AL152</f>
        <v>0</v>
      </c>
      <c r="BM249" s="90">
        <f>'Securities Details'!AM152</f>
        <v>0</v>
      </c>
      <c r="BN249" s="90" t="str">
        <f>IF('Securities Details'!AN152="","",IF('Securities Details'!$E$11="Yes",'Securities Details'!AN152,""))</f>
        <v/>
      </c>
      <c r="BO249" s="90" t="str">
        <f>IF('Securities Details'!AO152="","",IF('Securities Details'!$E$11="Yes",'Securities Details'!AO152,""))</f>
        <v/>
      </c>
      <c r="BP249" s="90" t="str">
        <f>IF('Securities Details'!$E$11="Yes",'Securities Details'!AP152,"")</f>
        <v/>
      </c>
      <c r="BQ249" s="90" t="str">
        <f>IF(BE249=SecDLookups!$S$2,TRIM(LEFT(BF249, SEARCH("-",BF249,1)-1)),"")</f>
        <v/>
      </c>
      <c r="BR249" s="90" t="str">
        <f>IF(BE249=SecDLookups!$S$2,TRIM(RIGHT(BF249, LEN(BF249) - SEARCH("-",BF249,1))),"")</f>
        <v/>
      </c>
      <c r="BS249" s="90" t="str">
        <f>IF(BE249=SecDLookups!$S$3,BF249,"")</f>
        <v/>
      </c>
      <c r="BT249" s="90" t="str">
        <f>IF(BE249=SecDLookups!$S$4,BF249,"")</f>
        <v/>
      </c>
      <c r="BU249" s="90" t="str">
        <f>IF(BG249=SecDLookups!$T$2,TRIM(LEFT(BH249, SEARCH("-",BH249,1)-1)),"")</f>
        <v/>
      </c>
      <c r="BV249" s="90" t="str">
        <f>IF(BG249=SecDLookups!$T$2,TRIM(RIGHT(BH249,LEN(BH249) - SEARCH("-",BH249,1))),"")</f>
        <v/>
      </c>
      <c r="BW249" s="90" t="str">
        <f>IF(BG249=SecDLookups!$T$3,BH249,"")</f>
        <v/>
      </c>
      <c r="BX249" s="90" t="str">
        <f>IF(BG249=SecDLookups!$T$4,BH249,"")</f>
        <v/>
      </c>
      <c r="BY249" s="90" t="str">
        <f>IF(BI249=SecDLookups!$U$2,TRIM(LEFT(BJ249, SEARCH("-",BJ249,1)-1)),"")</f>
        <v/>
      </c>
      <c r="BZ249" s="90" t="str">
        <f>IF(BI249=SecDLookups!$U$2,TRIM(RIGHT(BJ249, LEN(BJ249) - SEARCH("-",BJ249,1))),"")</f>
        <v/>
      </c>
      <c r="CA249" s="90" t="str">
        <f>IF(BI249=SecDLookups!$U$3,BJ249,"")</f>
        <v/>
      </c>
      <c r="CB249" s="90" t="str">
        <f>IF(BI249=SecDLookups!$U$4,BJ249,"")</f>
        <v/>
      </c>
      <c r="CC249" s="90" t="str">
        <f>IF(BK249=SecDLookups!$V$2,TRIM(LEFT(BL249, SEARCH("-",BL249,1)-1)),"")</f>
        <v/>
      </c>
      <c r="CD249" s="90" t="str">
        <f>IF(BK249=SecDLookups!$V$2,TRIM(RIGHT(BL249, LEN(BL249) - SEARCH("-",BL249,1))),"")</f>
        <v/>
      </c>
      <c r="CE249" s="90" t="str">
        <f>IF(BK249=SecDLookups!$V$3,BL249,"")</f>
        <v/>
      </c>
      <c r="CF249" s="90" t="str">
        <f>IF(BK249=SecDLookups!$V$4,BL249,"")</f>
        <v/>
      </c>
    </row>
    <row r="250" spans="28:84" x14ac:dyDescent="0.25">
      <c r="AB250" s="89"/>
      <c r="AC250" s="111">
        <f>'Securities Details'!C153</f>
        <v>0</v>
      </c>
      <c r="AD250" s="111">
        <f>'Securities Details'!D153</f>
        <v>0</v>
      </c>
      <c r="AE250" s="111">
        <f>'Securities Details'!E153</f>
        <v>0</v>
      </c>
      <c r="AF250" s="111">
        <f>'Securities Details'!F153</f>
        <v>0</v>
      </c>
      <c r="AG250" s="111">
        <f>'Securities Details'!G153</f>
        <v>0</v>
      </c>
      <c r="AH250" s="106" t="e">
        <f>VLOOKUP(AG250,SecDLookups!$D$2:$E$11,2,FALSE)</f>
        <v>#N/A</v>
      </c>
      <c r="AI250" s="106">
        <f>'Securities Details'!I153</f>
        <v>0</v>
      </c>
      <c r="AJ250" s="106">
        <f>'Securities Details'!J153</f>
        <v>0</v>
      </c>
      <c r="AK250" s="111">
        <f>'Securities Details'!K153</f>
        <v>0</v>
      </c>
      <c r="AL250" s="111">
        <f>'Securities Details'!L153</f>
        <v>0</v>
      </c>
      <c r="AM250" s="113">
        <f>'Securities Details'!M153</f>
        <v>0</v>
      </c>
      <c r="AN250" s="90">
        <f>'Securities Details'!N153</f>
        <v>0</v>
      </c>
      <c r="AO250" s="90">
        <f>'Securities Details'!O153</f>
        <v>0</v>
      </c>
      <c r="AP250" s="90">
        <f>'Securities Details'!P153</f>
        <v>0</v>
      </c>
      <c r="AQ250" s="90">
        <f>'Securities Details'!Q153</f>
        <v>0</v>
      </c>
      <c r="AR250" s="90">
        <f>'Securities Details'!R153</f>
        <v>0</v>
      </c>
      <c r="AS250" s="97">
        <f>'Securities Details'!S153</f>
        <v>0</v>
      </c>
      <c r="AT250" s="90">
        <f>'Securities Details'!T153</f>
        <v>0</v>
      </c>
      <c r="AU250" s="90">
        <f>'Securities Details'!U153</f>
        <v>0</v>
      </c>
      <c r="AV250" s="90" t="str">
        <f>IF(AU250="Yes",'Securities Details'!V153,"")</f>
        <v/>
      </c>
      <c r="AW250" s="90">
        <f>'Securities Details'!W153</f>
        <v>0</v>
      </c>
      <c r="AX250" s="90">
        <f>'Securities Details'!X153</f>
        <v>0</v>
      </c>
      <c r="AY250" s="97" t="str">
        <f>IF(AU250="Yes",'Securities Details'!Y153,"")</f>
        <v/>
      </c>
      <c r="AZ250" s="90" t="str">
        <f>IF(AU250="Yes",'Securities Details'!Z153,"")</f>
        <v/>
      </c>
      <c r="BA250" s="90">
        <f>'Securities Details'!AB153</f>
        <v>0</v>
      </c>
      <c r="BB250" s="90" t="str">
        <f>IF(AU250="Yes",'Securities Details'!AA153,"")</f>
        <v/>
      </c>
      <c r="BC250" s="90">
        <f>'Securities Details'!AC153</f>
        <v>0</v>
      </c>
      <c r="BD250" s="90">
        <f>'Securities Details'!AD153</f>
        <v>0</v>
      </c>
      <c r="BE250" s="90">
        <f>'Securities Details'!AE153</f>
        <v>0</v>
      </c>
      <c r="BF250" s="90">
        <f>'Securities Details'!AF153</f>
        <v>0</v>
      </c>
      <c r="BG250" s="90">
        <f>'Securities Details'!AG153</f>
        <v>0</v>
      </c>
      <c r="BH250" s="90">
        <f>'Securities Details'!AH153</f>
        <v>0</v>
      </c>
      <c r="BI250" s="90">
        <f>'Securities Details'!AI153</f>
        <v>0</v>
      </c>
      <c r="BJ250" s="90">
        <f>'Securities Details'!AJ153</f>
        <v>0</v>
      </c>
      <c r="BK250" s="90">
        <f>'Securities Details'!AK153</f>
        <v>0</v>
      </c>
      <c r="BL250" s="90">
        <f>'Securities Details'!AL153</f>
        <v>0</v>
      </c>
      <c r="BM250" s="90">
        <f>'Securities Details'!AM153</f>
        <v>0</v>
      </c>
      <c r="BN250" s="90" t="str">
        <f>IF('Securities Details'!AN153="","",IF('Securities Details'!$E$11="Yes",'Securities Details'!AN153,""))</f>
        <v/>
      </c>
      <c r="BO250" s="90" t="str">
        <f>IF('Securities Details'!AO153="","",IF('Securities Details'!$E$11="Yes",'Securities Details'!AO153,""))</f>
        <v/>
      </c>
      <c r="BP250" s="90" t="str">
        <f>IF('Securities Details'!$E$11="Yes",'Securities Details'!AP153,"")</f>
        <v/>
      </c>
      <c r="BQ250" s="90" t="str">
        <f>IF(BE250=SecDLookups!$S$2,TRIM(LEFT(BF250, SEARCH("-",BF250,1)-1)),"")</f>
        <v/>
      </c>
      <c r="BR250" s="90" t="str">
        <f>IF(BE250=SecDLookups!$S$2,TRIM(RIGHT(BF250, LEN(BF250) - SEARCH("-",BF250,1))),"")</f>
        <v/>
      </c>
      <c r="BS250" s="90" t="str">
        <f>IF(BE250=SecDLookups!$S$3,BF250,"")</f>
        <v/>
      </c>
      <c r="BT250" s="90" t="str">
        <f>IF(BE250=SecDLookups!$S$4,BF250,"")</f>
        <v/>
      </c>
      <c r="BU250" s="90" t="str">
        <f>IF(BG250=SecDLookups!$T$2,TRIM(LEFT(BH250, SEARCH("-",BH250,1)-1)),"")</f>
        <v/>
      </c>
      <c r="BV250" s="90" t="str">
        <f>IF(BG250=SecDLookups!$T$2,TRIM(RIGHT(BH250,LEN(BH250) - SEARCH("-",BH250,1))),"")</f>
        <v/>
      </c>
      <c r="BW250" s="90" t="str">
        <f>IF(BG250=SecDLookups!$T$3,BH250,"")</f>
        <v/>
      </c>
      <c r="BX250" s="90" t="str">
        <f>IF(BG250=SecDLookups!$T$4,BH250,"")</f>
        <v/>
      </c>
      <c r="BY250" s="90" t="str">
        <f>IF(BI250=SecDLookups!$U$2,TRIM(LEFT(BJ250, SEARCH("-",BJ250,1)-1)),"")</f>
        <v/>
      </c>
      <c r="BZ250" s="90" t="str">
        <f>IF(BI250=SecDLookups!$U$2,TRIM(RIGHT(BJ250, LEN(BJ250) - SEARCH("-",BJ250,1))),"")</f>
        <v/>
      </c>
      <c r="CA250" s="90" t="str">
        <f>IF(BI250=SecDLookups!$U$3,BJ250,"")</f>
        <v/>
      </c>
      <c r="CB250" s="90" t="str">
        <f>IF(BI250=SecDLookups!$U$4,BJ250,"")</f>
        <v/>
      </c>
      <c r="CC250" s="90" t="str">
        <f>IF(BK250=SecDLookups!$V$2,TRIM(LEFT(BL250, SEARCH("-",BL250,1)-1)),"")</f>
        <v/>
      </c>
      <c r="CD250" s="90" t="str">
        <f>IF(BK250=SecDLookups!$V$2,TRIM(RIGHT(BL250, LEN(BL250) - SEARCH("-",BL250,1))),"")</f>
        <v/>
      </c>
      <c r="CE250" s="90" t="str">
        <f>IF(BK250=SecDLookups!$V$3,BL250,"")</f>
        <v/>
      </c>
      <c r="CF250" s="90" t="str">
        <f>IF(BK250=SecDLookups!$V$4,BL250,"")</f>
        <v/>
      </c>
    </row>
    <row r="251" spans="28:84" x14ac:dyDescent="0.25">
      <c r="AB251" s="89"/>
      <c r="AC251" s="111">
        <f>'Securities Details'!C154</f>
        <v>0</v>
      </c>
      <c r="AD251" s="111">
        <f>'Securities Details'!D154</f>
        <v>0</v>
      </c>
      <c r="AE251" s="111">
        <f>'Securities Details'!E154</f>
        <v>0</v>
      </c>
      <c r="AF251" s="111">
        <f>'Securities Details'!F154</f>
        <v>0</v>
      </c>
      <c r="AG251" s="111">
        <f>'Securities Details'!G154</f>
        <v>0</v>
      </c>
      <c r="AH251" s="106" t="e">
        <f>VLOOKUP(AG251,SecDLookups!$D$2:$E$11,2,FALSE)</f>
        <v>#N/A</v>
      </c>
      <c r="AI251" s="106">
        <f>'Securities Details'!I154</f>
        <v>0</v>
      </c>
      <c r="AJ251" s="106">
        <f>'Securities Details'!J154</f>
        <v>0</v>
      </c>
      <c r="AK251" s="111">
        <f>'Securities Details'!K154</f>
        <v>0</v>
      </c>
      <c r="AL251" s="111">
        <f>'Securities Details'!L154</f>
        <v>0</v>
      </c>
      <c r="AM251" s="113">
        <f>'Securities Details'!M154</f>
        <v>0</v>
      </c>
      <c r="AN251" s="90">
        <f>'Securities Details'!N154</f>
        <v>0</v>
      </c>
      <c r="AO251" s="90">
        <f>'Securities Details'!O154</f>
        <v>0</v>
      </c>
      <c r="AP251" s="90">
        <f>'Securities Details'!P154</f>
        <v>0</v>
      </c>
      <c r="AQ251" s="90">
        <f>'Securities Details'!Q154</f>
        <v>0</v>
      </c>
      <c r="AR251" s="90">
        <f>'Securities Details'!R154</f>
        <v>0</v>
      </c>
      <c r="AS251" s="97">
        <f>'Securities Details'!S154</f>
        <v>0</v>
      </c>
      <c r="AT251" s="90">
        <f>'Securities Details'!T154</f>
        <v>0</v>
      </c>
      <c r="AU251" s="90">
        <f>'Securities Details'!U154</f>
        <v>0</v>
      </c>
      <c r="AV251" s="90" t="str">
        <f>IF(AU251="Yes",'Securities Details'!V154,"")</f>
        <v/>
      </c>
      <c r="AW251" s="90">
        <f>'Securities Details'!W154</f>
        <v>0</v>
      </c>
      <c r="AX251" s="90">
        <f>'Securities Details'!X154</f>
        <v>0</v>
      </c>
      <c r="AY251" s="97" t="str">
        <f>IF(AU251="Yes",'Securities Details'!Y154,"")</f>
        <v/>
      </c>
      <c r="AZ251" s="90" t="str">
        <f>IF(AU251="Yes",'Securities Details'!Z154,"")</f>
        <v/>
      </c>
      <c r="BA251" s="90">
        <f>'Securities Details'!AB154</f>
        <v>0</v>
      </c>
      <c r="BB251" s="90" t="str">
        <f>IF(AU251="Yes",'Securities Details'!AA154,"")</f>
        <v/>
      </c>
      <c r="BC251" s="90">
        <f>'Securities Details'!AC154</f>
        <v>0</v>
      </c>
      <c r="BD251" s="90">
        <f>'Securities Details'!AD154</f>
        <v>0</v>
      </c>
      <c r="BE251" s="90">
        <f>'Securities Details'!AE154</f>
        <v>0</v>
      </c>
      <c r="BF251" s="90">
        <f>'Securities Details'!AF154</f>
        <v>0</v>
      </c>
      <c r="BG251" s="90">
        <f>'Securities Details'!AG154</f>
        <v>0</v>
      </c>
      <c r="BH251" s="90">
        <f>'Securities Details'!AH154</f>
        <v>0</v>
      </c>
      <c r="BI251" s="90">
        <f>'Securities Details'!AI154</f>
        <v>0</v>
      </c>
      <c r="BJ251" s="90">
        <f>'Securities Details'!AJ154</f>
        <v>0</v>
      </c>
      <c r="BK251" s="90">
        <f>'Securities Details'!AK154</f>
        <v>0</v>
      </c>
      <c r="BL251" s="90">
        <f>'Securities Details'!AL154</f>
        <v>0</v>
      </c>
      <c r="BM251" s="90">
        <f>'Securities Details'!AM154</f>
        <v>0</v>
      </c>
      <c r="BN251" s="90" t="str">
        <f>IF('Securities Details'!AN154="","",IF('Securities Details'!$E$11="Yes",'Securities Details'!AN154,""))</f>
        <v/>
      </c>
      <c r="BO251" s="90" t="str">
        <f>IF('Securities Details'!AO154="","",IF('Securities Details'!$E$11="Yes",'Securities Details'!AO154,""))</f>
        <v/>
      </c>
      <c r="BP251" s="90" t="str">
        <f>IF('Securities Details'!$E$11="Yes",'Securities Details'!AP154,"")</f>
        <v/>
      </c>
      <c r="BQ251" s="90" t="str">
        <f>IF(BE251=SecDLookups!$S$2,TRIM(LEFT(BF251, SEARCH("-",BF251,1)-1)),"")</f>
        <v/>
      </c>
      <c r="BR251" s="90" t="str">
        <f>IF(BE251=SecDLookups!$S$2,TRIM(RIGHT(BF251, LEN(BF251) - SEARCH("-",BF251,1))),"")</f>
        <v/>
      </c>
      <c r="BS251" s="90" t="str">
        <f>IF(BE251=SecDLookups!$S$3,BF251,"")</f>
        <v/>
      </c>
      <c r="BT251" s="90" t="str">
        <f>IF(BE251=SecDLookups!$S$4,BF251,"")</f>
        <v/>
      </c>
      <c r="BU251" s="90" t="str">
        <f>IF(BG251=SecDLookups!$T$2,TRIM(LEFT(BH251, SEARCH("-",BH251,1)-1)),"")</f>
        <v/>
      </c>
      <c r="BV251" s="90" t="str">
        <f>IF(BG251=SecDLookups!$T$2,TRIM(RIGHT(BH251,LEN(BH251) - SEARCH("-",BH251,1))),"")</f>
        <v/>
      </c>
      <c r="BW251" s="90" t="str">
        <f>IF(BG251=SecDLookups!$T$3,BH251,"")</f>
        <v/>
      </c>
      <c r="BX251" s="90" t="str">
        <f>IF(BG251=SecDLookups!$T$4,BH251,"")</f>
        <v/>
      </c>
      <c r="BY251" s="90" t="str">
        <f>IF(BI251=SecDLookups!$U$2,TRIM(LEFT(BJ251, SEARCH("-",BJ251,1)-1)),"")</f>
        <v/>
      </c>
      <c r="BZ251" s="90" t="str">
        <f>IF(BI251=SecDLookups!$U$2,TRIM(RIGHT(BJ251, LEN(BJ251) - SEARCH("-",BJ251,1))),"")</f>
        <v/>
      </c>
      <c r="CA251" s="90" t="str">
        <f>IF(BI251=SecDLookups!$U$3,BJ251,"")</f>
        <v/>
      </c>
      <c r="CB251" s="90" t="str">
        <f>IF(BI251=SecDLookups!$U$4,BJ251,"")</f>
        <v/>
      </c>
      <c r="CC251" s="90" t="str">
        <f>IF(BK251=SecDLookups!$V$2,TRIM(LEFT(BL251, SEARCH("-",BL251,1)-1)),"")</f>
        <v/>
      </c>
      <c r="CD251" s="90" t="str">
        <f>IF(BK251=SecDLookups!$V$2,TRIM(RIGHT(BL251, LEN(BL251) - SEARCH("-",BL251,1))),"")</f>
        <v/>
      </c>
      <c r="CE251" s="90" t="str">
        <f>IF(BK251=SecDLookups!$V$3,BL251,"")</f>
        <v/>
      </c>
      <c r="CF251" s="90" t="str">
        <f>IF(BK251=SecDLookups!$V$4,BL251,"")</f>
        <v/>
      </c>
    </row>
    <row r="252" spans="28:84" x14ac:dyDescent="0.25">
      <c r="AB252" s="89"/>
      <c r="AC252" s="111">
        <f>'Securities Details'!C155</f>
        <v>0</v>
      </c>
      <c r="AD252" s="111">
        <f>'Securities Details'!D155</f>
        <v>0</v>
      </c>
      <c r="AE252" s="111">
        <f>'Securities Details'!E155</f>
        <v>0</v>
      </c>
      <c r="AF252" s="111">
        <f>'Securities Details'!F155</f>
        <v>0</v>
      </c>
      <c r="AG252" s="111">
        <f>'Securities Details'!G155</f>
        <v>0</v>
      </c>
      <c r="AH252" s="106" t="e">
        <f>VLOOKUP(AG252,SecDLookups!$D$2:$E$11,2,FALSE)</f>
        <v>#N/A</v>
      </c>
      <c r="AI252" s="106">
        <f>'Securities Details'!I155</f>
        <v>0</v>
      </c>
      <c r="AJ252" s="106">
        <f>'Securities Details'!J155</f>
        <v>0</v>
      </c>
      <c r="AK252" s="111">
        <f>'Securities Details'!K155</f>
        <v>0</v>
      </c>
      <c r="AL252" s="111">
        <f>'Securities Details'!L155</f>
        <v>0</v>
      </c>
      <c r="AM252" s="113">
        <f>'Securities Details'!M155</f>
        <v>0</v>
      </c>
      <c r="AN252" s="90">
        <f>'Securities Details'!N155</f>
        <v>0</v>
      </c>
      <c r="AO252" s="90">
        <f>'Securities Details'!O155</f>
        <v>0</v>
      </c>
      <c r="AP252" s="90">
        <f>'Securities Details'!P155</f>
        <v>0</v>
      </c>
      <c r="AQ252" s="90">
        <f>'Securities Details'!Q155</f>
        <v>0</v>
      </c>
      <c r="AR252" s="90">
        <f>'Securities Details'!R155</f>
        <v>0</v>
      </c>
      <c r="AS252" s="97">
        <f>'Securities Details'!S155</f>
        <v>0</v>
      </c>
      <c r="AT252" s="90">
        <f>'Securities Details'!T155</f>
        <v>0</v>
      </c>
      <c r="AU252" s="90">
        <f>'Securities Details'!U155</f>
        <v>0</v>
      </c>
      <c r="AV252" s="90" t="str">
        <f>IF(AU252="Yes",'Securities Details'!V155,"")</f>
        <v/>
      </c>
      <c r="AW252" s="90">
        <f>'Securities Details'!W155</f>
        <v>0</v>
      </c>
      <c r="AX252" s="90">
        <f>'Securities Details'!X155</f>
        <v>0</v>
      </c>
      <c r="AY252" s="97" t="str">
        <f>IF(AU252="Yes",'Securities Details'!Y155,"")</f>
        <v/>
      </c>
      <c r="AZ252" s="90" t="str">
        <f>IF(AU252="Yes",'Securities Details'!Z155,"")</f>
        <v/>
      </c>
      <c r="BA252" s="90">
        <f>'Securities Details'!AB155</f>
        <v>0</v>
      </c>
      <c r="BB252" s="90" t="str">
        <f>IF(AU252="Yes",'Securities Details'!AA155,"")</f>
        <v/>
      </c>
      <c r="BC252" s="90">
        <f>'Securities Details'!AC155</f>
        <v>0</v>
      </c>
      <c r="BD252" s="90">
        <f>'Securities Details'!AD155</f>
        <v>0</v>
      </c>
      <c r="BE252" s="90">
        <f>'Securities Details'!AE155</f>
        <v>0</v>
      </c>
      <c r="BF252" s="90">
        <f>'Securities Details'!AF155</f>
        <v>0</v>
      </c>
      <c r="BG252" s="90">
        <f>'Securities Details'!AG155</f>
        <v>0</v>
      </c>
      <c r="BH252" s="90">
        <f>'Securities Details'!AH155</f>
        <v>0</v>
      </c>
      <c r="BI252" s="90">
        <f>'Securities Details'!AI155</f>
        <v>0</v>
      </c>
      <c r="BJ252" s="90">
        <f>'Securities Details'!AJ155</f>
        <v>0</v>
      </c>
      <c r="BK252" s="90">
        <f>'Securities Details'!AK155</f>
        <v>0</v>
      </c>
      <c r="BL252" s="90">
        <f>'Securities Details'!AL155</f>
        <v>0</v>
      </c>
      <c r="BM252" s="90">
        <f>'Securities Details'!AM155</f>
        <v>0</v>
      </c>
      <c r="BN252" s="90" t="str">
        <f>IF('Securities Details'!AN155="","",IF('Securities Details'!$E$11="Yes",'Securities Details'!AN155,""))</f>
        <v/>
      </c>
      <c r="BO252" s="90" t="str">
        <f>IF('Securities Details'!AO155="","",IF('Securities Details'!$E$11="Yes",'Securities Details'!AO155,""))</f>
        <v/>
      </c>
      <c r="BP252" s="90" t="str">
        <f>IF('Securities Details'!$E$11="Yes",'Securities Details'!AP155,"")</f>
        <v/>
      </c>
      <c r="BQ252" s="90" t="str">
        <f>IF(BE252=SecDLookups!$S$2,TRIM(LEFT(BF252, SEARCH("-",BF252,1)-1)),"")</f>
        <v/>
      </c>
      <c r="BR252" s="90" t="str">
        <f>IF(BE252=SecDLookups!$S$2,TRIM(RIGHT(BF252, LEN(BF252) - SEARCH("-",BF252,1))),"")</f>
        <v/>
      </c>
      <c r="BS252" s="90" t="str">
        <f>IF(BE252=SecDLookups!$S$3,BF252,"")</f>
        <v/>
      </c>
      <c r="BT252" s="90" t="str">
        <f>IF(BE252=SecDLookups!$S$4,BF252,"")</f>
        <v/>
      </c>
      <c r="BU252" s="90" t="str">
        <f>IF(BG252=SecDLookups!$T$2,TRIM(LEFT(BH252, SEARCH("-",BH252,1)-1)),"")</f>
        <v/>
      </c>
      <c r="BV252" s="90" t="str">
        <f>IF(BG252=SecDLookups!$T$2,TRIM(RIGHT(BH252,LEN(BH252) - SEARCH("-",BH252,1))),"")</f>
        <v/>
      </c>
      <c r="BW252" s="90" t="str">
        <f>IF(BG252=SecDLookups!$T$3,BH252,"")</f>
        <v/>
      </c>
      <c r="BX252" s="90" t="str">
        <f>IF(BG252=SecDLookups!$T$4,BH252,"")</f>
        <v/>
      </c>
      <c r="BY252" s="90" t="str">
        <f>IF(BI252=SecDLookups!$U$2,TRIM(LEFT(BJ252, SEARCH("-",BJ252,1)-1)),"")</f>
        <v/>
      </c>
      <c r="BZ252" s="90" t="str">
        <f>IF(BI252=SecDLookups!$U$2,TRIM(RIGHT(BJ252, LEN(BJ252) - SEARCH("-",BJ252,1))),"")</f>
        <v/>
      </c>
      <c r="CA252" s="90" t="str">
        <f>IF(BI252=SecDLookups!$U$3,BJ252,"")</f>
        <v/>
      </c>
      <c r="CB252" s="90" t="str">
        <f>IF(BI252=SecDLookups!$U$4,BJ252,"")</f>
        <v/>
      </c>
      <c r="CC252" s="90" t="str">
        <f>IF(BK252=SecDLookups!$V$2,TRIM(LEFT(BL252, SEARCH("-",BL252,1)-1)),"")</f>
        <v/>
      </c>
      <c r="CD252" s="90" t="str">
        <f>IF(BK252=SecDLookups!$V$2,TRIM(RIGHT(BL252, LEN(BL252) - SEARCH("-",BL252,1))),"")</f>
        <v/>
      </c>
      <c r="CE252" s="90" t="str">
        <f>IF(BK252=SecDLookups!$V$3,BL252,"")</f>
        <v/>
      </c>
      <c r="CF252" s="90" t="str">
        <f>IF(BK252=SecDLookups!$V$4,BL252,"")</f>
        <v/>
      </c>
    </row>
    <row r="253" spans="28:84" x14ac:dyDescent="0.25">
      <c r="AB253" s="89"/>
      <c r="AC253" s="111">
        <f>'Securities Details'!C156</f>
        <v>0</v>
      </c>
      <c r="AD253" s="111">
        <f>'Securities Details'!D156</f>
        <v>0</v>
      </c>
      <c r="AE253" s="111">
        <f>'Securities Details'!E156</f>
        <v>0</v>
      </c>
      <c r="AF253" s="111">
        <f>'Securities Details'!F156</f>
        <v>0</v>
      </c>
      <c r="AG253" s="111">
        <f>'Securities Details'!G156</f>
        <v>0</v>
      </c>
      <c r="AH253" s="106" t="e">
        <f>VLOOKUP(AG253,SecDLookups!$D$2:$E$11,2,FALSE)</f>
        <v>#N/A</v>
      </c>
      <c r="AI253" s="106">
        <f>'Securities Details'!I156</f>
        <v>0</v>
      </c>
      <c r="AJ253" s="106">
        <f>'Securities Details'!J156</f>
        <v>0</v>
      </c>
      <c r="AK253" s="111">
        <f>'Securities Details'!K156</f>
        <v>0</v>
      </c>
      <c r="AL253" s="111">
        <f>'Securities Details'!L156</f>
        <v>0</v>
      </c>
      <c r="AM253" s="113">
        <f>'Securities Details'!M156</f>
        <v>0</v>
      </c>
      <c r="AN253" s="90">
        <f>'Securities Details'!N156</f>
        <v>0</v>
      </c>
      <c r="AO253" s="90">
        <f>'Securities Details'!O156</f>
        <v>0</v>
      </c>
      <c r="AP253" s="90">
        <f>'Securities Details'!P156</f>
        <v>0</v>
      </c>
      <c r="AQ253" s="90">
        <f>'Securities Details'!Q156</f>
        <v>0</v>
      </c>
      <c r="AR253" s="90">
        <f>'Securities Details'!R156</f>
        <v>0</v>
      </c>
      <c r="AS253" s="97">
        <f>'Securities Details'!S156</f>
        <v>0</v>
      </c>
      <c r="AT253" s="90">
        <f>'Securities Details'!T156</f>
        <v>0</v>
      </c>
      <c r="AU253" s="90">
        <f>'Securities Details'!U156</f>
        <v>0</v>
      </c>
      <c r="AV253" s="90" t="str">
        <f>IF(AU253="Yes",'Securities Details'!V156,"")</f>
        <v/>
      </c>
      <c r="AW253" s="90">
        <f>'Securities Details'!W156</f>
        <v>0</v>
      </c>
      <c r="AX253" s="90">
        <f>'Securities Details'!X156</f>
        <v>0</v>
      </c>
      <c r="AY253" s="97" t="str">
        <f>IF(AU253="Yes",'Securities Details'!Y156,"")</f>
        <v/>
      </c>
      <c r="AZ253" s="90" t="str">
        <f>IF(AU253="Yes",'Securities Details'!Z156,"")</f>
        <v/>
      </c>
      <c r="BA253" s="90">
        <f>'Securities Details'!AB156</f>
        <v>0</v>
      </c>
      <c r="BB253" s="90" t="str">
        <f>IF(AU253="Yes",'Securities Details'!AA156,"")</f>
        <v/>
      </c>
      <c r="BC253" s="90">
        <f>'Securities Details'!AC156</f>
        <v>0</v>
      </c>
      <c r="BD253" s="90">
        <f>'Securities Details'!AD156</f>
        <v>0</v>
      </c>
      <c r="BE253" s="90">
        <f>'Securities Details'!AE156</f>
        <v>0</v>
      </c>
      <c r="BF253" s="90">
        <f>'Securities Details'!AF156</f>
        <v>0</v>
      </c>
      <c r="BG253" s="90">
        <f>'Securities Details'!AG156</f>
        <v>0</v>
      </c>
      <c r="BH253" s="90">
        <f>'Securities Details'!AH156</f>
        <v>0</v>
      </c>
      <c r="BI253" s="90">
        <f>'Securities Details'!AI156</f>
        <v>0</v>
      </c>
      <c r="BJ253" s="90">
        <f>'Securities Details'!AJ156</f>
        <v>0</v>
      </c>
      <c r="BK253" s="90">
        <f>'Securities Details'!AK156</f>
        <v>0</v>
      </c>
      <c r="BL253" s="90">
        <f>'Securities Details'!AL156</f>
        <v>0</v>
      </c>
      <c r="BM253" s="90">
        <f>'Securities Details'!AM156</f>
        <v>0</v>
      </c>
      <c r="BN253" s="90" t="str">
        <f>IF('Securities Details'!AN156="","",IF('Securities Details'!$E$11="Yes",'Securities Details'!AN156,""))</f>
        <v/>
      </c>
      <c r="BO253" s="90" t="str">
        <f>IF('Securities Details'!AO156="","",IF('Securities Details'!$E$11="Yes",'Securities Details'!AO156,""))</f>
        <v/>
      </c>
      <c r="BP253" s="90" t="str">
        <f>IF('Securities Details'!$E$11="Yes",'Securities Details'!AP156,"")</f>
        <v/>
      </c>
      <c r="BQ253" s="90" t="str">
        <f>IF(BE253=SecDLookups!$S$2,TRIM(LEFT(BF253, SEARCH("-",BF253,1)-1)),"")</f>
        <v/>
      </c>
      <c r="BR253" s="90" t="str">
        <f>IF(BE253=SecDLookups!$S$2,TRIM(RIGHT(BF253, LEN(BF253) - SEARCH("-",BF253,1))),"")</f>
        <v/>
      </c>
      <c r="BS253" s="90" t="str">
        <f>IF(BE253=SecDLookups!$S$3,BF253,"")</f>
        <v/>
      </c>
      <c r="BT253" s="90" t="str">
        <f>IF(BE253=SecDLookups!$S$4,BF253,"")</f>
        <v/>
      </c>
      <c r="BU253" s="90" t="str">
        <f>IF(BG253=SecDLookups!$T$2,TRIM(LEFT(BH253, SEARCH("-",BH253,1)-1)),"")</f>
        <v/>
      </c>
      <c r="BV253" s="90" t="str">
        <f>IF(BG253=SecDLookups!$T$2,TRIM(RIGHT(BH253,LEN(BH253) - SEARCH("-",BH253,1))),"")</f>
        <v/>
      </c>
      <c r="BW253" s="90" t="str">
        <f>IF(BG253=SecDLookups!$T$3,BH253,"")</f>
        <v/>
      </c>
      <c r="BX253" s="90" t="str">
        <f>IF(BG253=SecDLookups!$T$4,BH253,"")</f>
        <v/>
      </c>
      <c r="BY253" s="90" t="str">
        <f>IF(BI253=SecDLookups!$U$2,TRIM(LEFT(BJ253, SEARCH("-",BJ253,1)-1)),"")</f>
        <v/>
      </c>
      <c r="BZ253" s="90" t="str">
        <f>IF(BI253=SecDLookups!$U$2,TRIM(RIGHT(BJ253, LEN(BJ253) - SEARCH("-",BJ253,1))),"")</f>
        <v/>
      </c>
      <c r="CA253" s="90" t="str">
        <f>IF(BI253=SecDLookups!$U$3,BJ253,"")</f>
        <v/>
      </c>
      <c r="CB253" s="90" t="str">
        <f>IF(BI253=SecDLookups!$U$4,BJ253,"")</f>
        <v/>
      </c>
      <c r="CC253" s="90" t="str">
        <f>IF(BK253=SecDLookups!$V$2,TRIM(LEFT(BL253, SEARCH("-",BL253,1)-1)),"")</f>
        <v/>
      </c>
      <c r="CD253" s="90" t="str">
        <f>IF(BK253=SecDLookups!$V$2,TRIM(RIGHT(BL253, LEN(BL253) - SEARCH("-",BL253,1))),"")</f>
        <v/>
      </c>
      <c r="CE253" s="90" t="str">
        <f>IF(BK253=SecDLookups!$V$3,BL253,"")</f>
        <v/>
      </c>
      <c r="CF253" s="90" t="str">
        <f>IF(BK253=SecDLookups!$V$4,BL253,"")</f>
        <v/>
      </c>
    </row>
    <row r="254" spans="28:84" x14ac:dyDescent="0.25">
      <c r="AB254" s="89"/>
      <c r="AC254" s="111">
        <f>'Securities Details'!C157</f>
        <v>0</v>
      </c>
      <c r="AD254" s="111">
        <f>'Securities Details'!D157</f>
        <v>0</v>
      </c>
      <c r="AE254" s="111">
        <f>'Securities Details'!E157</f>
        <v>0</v>
      </c>
      <c r="AF254" s="111">
        <f>'Securities Details'!F157</f>
        <v>0</v>
      </c>
      <c r="AG254" s="111">
        <f>'Securities Details'!G157</f>
        <v>0</v>
      </c>
      <c r="AH254" s="106" t="e">
        <f>VLOOKUP(AG254,SecDLookups!$D$2:$E$11,2,FALSE)</f>
        <v>#N/A</v>
      </c>
      <c r="AI254" s="106">
        <f>'Securities Details'!I157</f>
        <v>0</v>
      </c>
      <c r="AJ254" s="106">
        <f>'Securities Details'!J157</f>
        <v>0</v>
      </c>
      <c r="AK254" s="111">
        <f>'Securities Details'!K157</f>
        <v>0</v>
      </c>
      <c r="AL254" s="111">
        <f>'Securities Details'!L157</f>
        <v>0</v>
      </c>
      <c r="AM254" s="113">
        <f>'Securities Details'!M157</f>
        <v>0</v>
      </c>
      <c r="AN254" s="90">
        <f>'Securities Details'!N157</f>
        <v>0</v>
      </c>
      <c r="AO254" s="90">
        <f>'Securities Details'!O157</f>
        <v>0</v>
      </c>
      <c r="AP254" s="90">
        <f>'Securities Details'!P157</f>
        <v>0</v>
      </c>
      <c r="AQ254" s="90">
        <f>'Securities Details'!Q157</f>
        <v>0</v>
      </c>
      <c r="AR254" s="90">
        <f>'Securities Details'!R157</f>
        <v>0</v>
      </c>
      <c r="AS254" s="97">
        <f>'Securities Details'!S157</f>
        <v>0</v>
      </c>
      <c r="AT254" s="90">
        <f>'Securities Details'!T157</f>
        <v>0</v>
      </c>
      <c r="AU254" s="90">
        <f>'Securities Details'!U157</f>
        <v>0</v>
      </c>
      <c r="AV254" s="90" t="str">
        <f>IF(AU254="Yes",'Securities Details'!V157,"")</f>
        <v/>
      </c>
      <c r="AW254" s="90">
        <f>'Securities Details'!W157</f>
        <v>0</v>
      </c>
      <c r="AX254" s="90">
        <f>'Securities Details'!X157</f>
        <v>0</v>
      </c>
      <c r="AY254" s="97" t="str">
        <f>IF(AU254="Yes",'Securities Details'!Y157,"")</f>
        <v/>
      </c>
      <c r="AZ254" s="90" t="str">
        <f>IF(AU254="Yes",'Securities Details'!Z157,"")</f>
        <v/>
      </c>
      <c r="BA254" s="90">
        <f>'Securities Details'!AB157</f>
        <v>0</v>
      </c>
      <c r="BB254" s="90" t="str">
        <f>IF(AU254="Yes",'Securities Details'!AA157,"")</f>
        <v/>
      </c>
      <c r="BC254" s="90">
        <f>'Securities Details'!AC157</f>
        <v>0</v>
      </c>
      <c r="BD254" s="90">
        <f>'Securities Details'!AD157</f>
        <v>0</v>
      </c>
      <c r="BE254" s="90">
        <f>'Securities Details'!AE157</f>
        <v>0</v>
      </c>
      <c r="BF254" s="90">
        <f>'Securities Details'!AF157</f>
        <v>0</v>
      </c>
      <c r="BG254" s="90">
        <f>'Securities Details'!AG157</f>
        <v>0</v>
      </c>
      <c r="BH254" s="90">
        <f>'Securities Details'!AH157</f>
        <v>0</v>
      </c>
      <c r="BI254" s="90">
        <f>'Securities Details'!AI157</f>
        <v>0</v>
      </c>
      <c r="BJ254" s="90">
        <f>'Securities Details'!AJ157</f>
        <v>0</v>
      </c>
      <c r="BK254" s="90">
        <f>'Securities Details'!AK157</f>
        <v>0</v>
      </c>
      <c r="BL254" s="90">
        <f>'Securities Details'!AL157</f>
        <v>0</v>
      </c>
      <c r="BM254" s="90">
        <f>'Securities Details'!AM157</f>
        <v>0</v>
      </c>
      <c r="BN254" s="90" t="str">
        <f>IF('Securities Details'!AN157="","",IF('Securities Details'!$E$11="Yes",'Securities Details'!AN157,""))</f>
        <v/>
      </c>
      <c r="BO254" s="90" t="str">
        <f>IF('Securities Details'!AO157="","",IF('Securities Details'!$E$11="Yes",'Securities Details'!AO157,""))</f>
        <v/>
      </c>
      <c r="BP254" s="90" t="str">
        <f>IF('Securities Details'!$E$11="Yes",'Securities Details'!AP157,"")</f>
        <v/>
      </c>
      <c r="BQ254" s="90" t="str">
        <f>IF(BE254=SecDLookups!$S$2,TRIM(LEFT(BF254, SEARCH("-",BF254,1)-1)),"")</f>
        <v/>
      </c>
      <c r="BR254" s="90" t="str">
        <f>IF(BE254=SecDLookups!$S$2,TRIM(RIGHT(BF254, LEN(BF254) - SEARCH("-",BF254,1))),"")</f>
        <v/>
      </c>
      <c r="BS254" s="90" t="str">
        <f>IF(BE254=SecDLookups!$S$3,BF254,"")</f>
        <v/>
      </c>
      <c r="BT254" s="90" t="str">
        <f>IF(BE254=SecDLookups!$S$4,BF254,"")</f>
        <v/>
      </c>
      <c r="BU254" s="90" t="str">
        <f>IF(BG254=SecDLookups!$T$2,TRIM(LEFT(BH254, SEARCH("-",BH254,1)-1)),"")</f>
        <v/>
      </c>
      <c r="BV254" s="90" t="str">
        <f>IF(BG254=SecDLookups!$T$2,TRIM(RIGHT(BH254,LEN(BH254) - SEARCH("-",BH254,1))),"")</f>
        <v/>
      </c>
      <c r="BW254" s="90" t="str">
        <f>IF(BG254=SecDLookups!$T$3,BH254,"")</f>
        <v/>
      </c>
      <c r="BX254" s="90" t="str">
        <f>IF(BG254=SecDLookups!$T$4,BH254,"")</f>
        <v/>
      </c>
      <c r="BY254" s="90" t="str">
        <f>IF(BI254=SecDLookups!$U$2,TRIM(LEFT(BJ254, SEARCH("-",BJ254,1)-1)),"")</f>
        <v/>
      </c>
      <c r="BZ254" s="90" t="str">
        <f>IF(BI254=SecDLookups!$U$2,TRIM(RIGHT(BJ254, LEN(BJ254) - SEARCH("-",BJ254,1))),"")</f>
        <v/>
      </c>
      <c r="CA254" s="90" t="str">
        <f>IF(BI254=SecDLookups!$U$3,BJ254,"")</f>
        <v/>
      </c>
      <c r="CB254" s="90" t="str">
        <f>IF(BI254=SecDLookups!$U$4,BJ254,"")</f>
        <v/>
      </c>
      <c r="CC254" s="90" t="str">
        <f>IF(BK254=SecDLookups!$V$2,TRIM(LEFT(BL254, SEARCH("-",BL254,1)-1)),"")</f>
        <v/>
      </c>
      <c r="CD254" s="90" t="str">
        <f>IF(BK254=SecDLookups!$V$2,TRIM(RIGHT(BL254, LEN(BL254) - SEARCH("-",BL254,1))),"")</f>
        <v/>
      </c>
      <c r="CE254" s="90" t="str">
        <f>IF(BK254=SecDLookups!$V$3,BL254,"")</f>
        <v/>
      </c>
      <c r="CF254" s="90" t="str">
        <f>IF(BK254=SecDLookups!$V$4,BL254,"")</f>
        <v/>
      </c>
    </row>
    <row r="255" spans="28:84" x14ac:dyDescent="0.25">
      <c r="AB255" s="89"/>
      <c r="AC255" s="111">
        <f>'Securities Details'!C158</f>
        <v>0</v>
      </c>
      <c r="AD255" s="111">
        <f>'Securities Details'!D158</f>
        <v>0</v>
      </c>
      <c r="AE255" s="111">
        <f>'Securities Details'!E158</f>
        <v>0</v>
      </c>
      <c r="AF255" s="111">
        <f>'Securities Details'!F158</f>
        <v>0</v>
      </c>
      <c r="AG255" s="111">
        <f>'Securities Details'!G158</f>
        <v>0</v>
      </c>
      <c r="AH255" s="106" t="e">
        <f>VLOOKUP(AG255,SecDLookups!$D$2:$E$11,2,FALSE)</f>
        <v>#N/A</v>
      </c>
      <c r="AI255" s="106">
        <f>'Securities Details'!I158</f>
        <v>0</v>
      </c>
      <c r="AJ255" s="106">
        <f>'Securities Details'!J158</f>
        <v>0</v>
      </c>
      <c r="AK255" s="111">
        <f>'Securities Details'!K158</f>
        <v>0</v>
      </c>
      <c r="AL255" s="111">
        <f>'Securities Details'!L158</f>
        <v>0</v>
      </c>
      <c r="AM255" s="113">
        <f>'Securities Details'!M158</f>
        <v>0</v>
      </c>
      <c r="AN255" s="90">
        <f>'Securities Details'!N158</f>
        <v>0</v>
      </c>
      <c r="AO255" s="90">
        <f>'Securities Details'!O158</f>
        <v>0</v>
      </c>
      <c r="AP255" s="90">
        <f>'Securities Details'!P158</f>
        <v>0</v>
      </c>
      <c r="AQ255" s="90">
        <f>'Securities Details'!Q158</f>
        <v>0</v>
      </c>
      <c r="AR255" s="90">
        <f>'Securities Details'!R158</f>
        <v>0</v>
      </c>
      <c r="AS255" s="97">
        <f>'Securities Details'!S158</f>
        <v>0</v>
      </c>
      <c r="AT255" s="90">
        <f>'Securities Details'!T158</f>
        <v>0</v>
      </c>
      <c r="AU255" s="90">
        <f>'Securities Details'!U158</f>
        <v>0</v>
      </c>
      <c r="AV255" s="90" t="str">
        <f>IF(AU255="Yes",'Securities Details'!V158,"")</f>
        <v/>
      </c>
      <c r="AW255" s="90">
        <f>'Securities Details'!W158</f>
        <v>0</v>
      </c>
      <c r="AX255" s="90">
        <f>'Securities Details'!X158</f>
        <v>0</v>
      </c>
      <c r="AY255" s="97" t="str">
        <f>IF(AU255="Yes",'Securities Details'!Y158,"")</f>
        <v/>
      </c>
      <c r="AZ255" s="90" t="str">
        <f>IF(AU255="Yes",'Securities Details'!Z158,"")</f>
        <v/>
      </c>
      <c r="BA255" s="90">
        <f>'Securities Details'!AB158</f>
        <v>0</v>
      </c>
      <c r="BB255" s="90" t="str">
        <f>IF(AU255="Yes",'Securities Details'!AA158,"")</f>
        <v/>
      </c>
      <c r="BC255" s="90">
        <f>'Securities Details'!AC158</f>
        <v>0</v>
      </c>
      <c r="BD255" s="90">
        <f>'Securities Details'!AD158</f>
        <v>0</v>
      </c>
      <c r="BE255" s="90">
        <f>'Securities Details'!AE158</f>
        <v>0</v>
      </c>
      <c r="BF255" s="90">
        <f>'Securities Details'!AF158</f>
        <v>0</v>
      </c>
      <c r="BG255" s="90">
        <f>'Securities Details'!AG158</f>
        <v>0</v>
      </c>
      <c r="BH255" s="90">
        <f>'Securities Details'!AH158</f>
        <v>0</v>
      </c>
      <c r="BI255" s="90">
        <f>'Securities Details'!AI158</f>
        <v>0</v>
      </c>
      <c r="BJ255" s="90">
        <f>'Securities Details'!AJ158</f>
        <v>0</v>
      </c>
      <c r="BK255" s="90">
        <f>'Securities Details'!AK158</f>
        <v>0</v>
      </c>
      <c r="BL255" s="90">
        <f>'Securities Details'!AL158</f>
        <v>0</v>
      </c>
      <c r="BM255" s="90">
        <f>'Securities Details'!AM158</f>
        <v>0</v>
      </c>
      <c r="BN255" s="90" t="str">
        <f>IF('Securities Details'!AN158="","",IF('Securities Details'!$E$11="Yes",'Securities Details'!AN158,""))</f>
        <v/>
      </c>
      <c r="BO255" s="90" t="str">
        <f>IF('Securities Details'!AO158="","",IF('Securities Details'!$E$11="Yes",'Securities Details'!AO158,""))</f>
        <v/>
      </c>
      <c r="BP255" s="90" t="str">
        <f>IF('Securities Details'!$E$11="Yes",'Securities Details'!AP158,"")</f>
        <v/>
      </c>
      <c r="BQ255" s="90" t="str">
        <f>IF(BE255=SecDLookups!$S$2,TRIM(LEFT(BF255, SEARCH("-",BF255,1)-1)),"")</f>
        <v/>
      </c>
      <c r="BR255" s="90" t="str">
        <f>IF(BE255=SecDLookups!$S$2,TRIM(RIGHT(BF255, LEN(BF255) - SEARCH("-",BF255,1))),"")</f>
        <v/>
      </c>
      <c r="BS255" s="90" t="str">
        <f>IF(BE255=SecDLookups!$S$3,BF255,"")</f>
        <v/>
      </c>
      <c r="BT255" s="90" t="str">
        <f>IF(BE255=SecDLookups!$S$4,BF255,"")</f>
        <v/>
      </c>
      <c r="BU255" s="90" t="str">
        <f>IF(BG255=SecDLookups!$T$2,TRIM(LEFT(BH255, SEARCH("-",BH255,1)-1)),"")</f>
        <v/>
      </c>
      <c r="BV255" s="90" t="str">
        <f>IF(BG255=SecDLookups!$T$2,TRIM(RIGHT(BH255,LEN(BH255) - SEARCH("-",BH255,1))),"")</f>
        <v/>
      </c>
      <c r="BW255" s="90" t="str">
        <f>IF(BG255=SecDLookups!$T$3,BH255,"")</f>
        <v/>
      </c>
      <c r="BX255" s="90" t="str">
        <f>IF(BG255=SecDLookups!$T$4,BH255,"")</f>
        <v/>
      </c>
      <c r="BY255" s="90" t="str">
        <f>IF(BI255=SecDLookups!$U$2,TRIM(LEFT(BJ255, SEARCH("-",BJ255,1)-1)),"")</f>
        <v/>
      </c>
      <c r="BZ255" s="90" t="str">
        <f>IF(BI255=SecDLookups!$U$2,TRIM(RIGHT(BJ255, LEN(BJ255) - SEARCH("-",BJ255,1))),"")</f>
        <v/>
      </c>
      <c r="CA255" s="90" t="str">
        <f>IF(BI255=SecDLookups!$U$3,BJ255,"")</f>
        <v/>
      </c>
      <c r="CB255" s="90" t="str">
        <f>IF(BI255=SecDLookups!$U$4,BJ255,"")</f>
        <v/>
      </c>
      <c r="CC255" s="90" t="str">
        <f>IF(BK255=SecDLookups!$V$2,TRIM(LEFT(BL255, SEARCH("-",BL255,1)-1)),"")</f>
        <v/>
      </c>
      <c r="CD255" s="90" t="str">
        <f>IF(BK255=SecDLookups!$V$2,TRIM(RIGHT(BL255, LEN(BL255) - SEARCH("-",BL255,1))),"")</f>
        <v/>
      </c>
      <c r="CE255" s="90" t="str">
        <f>IF(BK255=SecDLookups!$V$3,BL255,"")</f>
        <v/>
      </c>
      <c r="CF255" s="90" t="str">
        <f>IF(BK255=SecDLookups!$V$4,BL255,"")</f>
        <v/>
      </c>
    </row>
    <row r="256" spans="28:84" x14ac:dyDescent="0.25">
      <c r="AB256" s="89"/>
      <c r="AC256" s="111">
        <f>'Securities Details'!C159</f>
        <v>0</v>
      </c>
      <c r="AD256" s="111">
        <f>'Securities Details'!D159</f>
        <v>0</v>
      </c>
      <c r="AE256" s="111">
        <f>'Securities Details'!E159</f>
        <v>0</v>
      </c>
      <c r="AF256" s="111">
        <f>'Securities Details'!F159</f>
        <v>0</v>
      </c>
      <c r="AG256" s="111">
        <f>'Securities Details'!G159</f>
        <v>0</v>
      </c>
      <c r="AH256" s="106" t="e">
        <f>VLOOKUP(AG256,SecDLookups!$D$2:$E$11,2,FALSE)</f>
        <v>#N/A</v>
      </c>
      <c r="AI256" s="106">
        <f>'Securities Details'!I159</f>
        <v>0</v>
      </c>
      <c r="AJ256" s="106">
        <f>'Securities Details'!J159</f>
        <v>0</v>
      </c>
      <c r="AK256" s="111">
        <f>'Securities Details'!K159</f>
        <v>0</v>
      </c>
      <c r="AL256" s="111">
        <f>'Securities Details'!L159</f>
        <v>0</v>
      </c>
      <c r="AM256" s="113">
        <f>'Securities Details'!M159</f>
        <v>0</v>
      </c>
      <c r="AN256" s="90">
        <f>'Securities Details'!N159</f>
        <v>0</v>
      </c>
      <c r="AO256" s="90">
        <f>'Securities Details'!O159</f>
        <v>0</v>
      </c>
      <c r="AP256" s="90">
        <f>'Securities Details'!P159</f>
        <v>0</v>
      </c>
      <c r="AQ256" s="90">
        <f>'Securities Details'!Q159</f>
        <v>0</v>
      </c>
      <c r="AR256" s="90">
        <f>'Securities Details'!R159</f>
        <v>0</v>
      </c>
      <c r="AS256" s="97">
        <f>'Securities Details'!S159</f>
        <v>0</v>
      </c>
      <c r="AT256" s="90">
        <f>'Securities Details'!T159</f>
        <v>0</v>
      </c>
      <c r="AU256" s="90">
        <f>'Securities Details'!U159</f>
        <v>0</v>
      </c>
      <c r="AV256" s="90" t="str">
        <f>IF(AU256="Yes",'Securities Details'!V159,"")</f>
        <v/>
      </c>
      <c r="AW256" s="90">
        <f>'Securities Details'!W159</f>
        <v>0</v>
      </c>
      <c r="AX256" s="90">
        <f>'Securities Details'!X159</f>
        <v>0</v>
      </c>
      <c r="AY256" s="97" t="str">
        <f>IF(AU256="Yes",'Securities Details'!Y159,"")</f>
        <v/>
      </c>
      <c r="AZ256" s="90" t="str">
        <f>IF(AU256="Yes",'Securities Details'!Z159,"")</f>
        <v/>
      </c>
      <c r="BA256" s="90">
        <f>'Securities Details'!AB159</f>
        <v>0</v>
      </c>
      <c r="BB256" s="90" t="str">
        <f>IF(AU256="Yes",'Securities Details'!AA159,"")</f>
        <v/>
      </c>
      <c r="BC256" s="90">
        <f>'Securities Details'!AC159</f>
        <v>0</v>
      </c>
      <c r="BD256" s="90">
        <f>'Securities Details'!AD159</f>
        <v>0</v>
      </c>
      <c r="BE256" s="90">
        <f>'Securities Details'!AE159</f>
        <v>0</v>
      </c>
      <c r="BF256" s="90">
        <f>'Securities Details'!AF159</f>
        <v>0</v>
      </c>
      <c r="BG256" s="90">
        <f>'Securities Details'!AG159</f>
        <v>0</v>
      </c>
      <c r="BH256" s="90">
        <f>'Securities Details'!AH159</f>
        <v>0</v>
      </c>
      <c r="BI256" s="90">
        <f>'Securities Details'!AI159</f>
        <v>0</v>
      </c>
      <c r="BJ256" s="90">
        <f>'Securities Details'!AJ159</f>
        <v>0</v>
      </c>
      <c r="BK256" s="90">
        <f>'Securities Details'!AK159</f>
        <v>0</v>
      </c>
      <c r="BL256" s="90">
        <f>'Securities Details'!AL159</f>
        <v>0</v>
      </c>
      <c r="BM256" s="90">
        <f>'Securities Details'!AM159</f>
        <v>0</v>
      </c>
      <c r="BN256" s="90" t="str">
        <f>IF('Securities Details'!AN159="","",IF('Securities Details'!$E$11="Yes",'Securities Details'!AN159,""))</f>
        <v/>
      </c>
      <c r="BO256" s="90" t="str">
        <f>IF('Securities Details'!AO159="","",IF('Securities Details'!$E$11="Yes",'Securities Details'!AO159,""))</f>
        <v/>
      </c>
      <c r="BP256" s="90" t="str">
        <f>IF('Securities Details'!$E$11="Yes",'Securities Details'!AP159,"")</f>
        <v/>
      </c>
      <c r="BQ256" s="90" t="str">
        <f>IF(BE256=SecDLookups!$S$2,TRIM(LEFT(BF256, SEARCH("-",BF256,1)-1)),"")</f>
        <v/>
      </c>
      <c r="BR256" s="90" t="str">
        <f>IF(BE256=SecDLookups!$S$2,TRIM(RIGHT(BF256, LEN(BF256) - SEARCH("-",BF256,1))),"")</f>
        <v/>
      </c>
      <c r="BS256" s="90" t="str">
        <f>IF(BE256=SecDLookups!$S$3,BF256,"")</f>
        <v/>
      </c>
      <c r="BT256" s="90" t="str">
        <f>IF(BE256=SecDLookups!$S$4,BF256,"")</f>
        <v/>
      </c>
      <c r="BU256" s="90" t="str">
        <f>IF(BG256=SecDLookups!$T$2,TRIM(LEFT(BH256, SEARCH("-",BH256,1)-1)),"")</f>
        <v/>
      </c>
      <c r="BV256" s="90" t="str">
        <f>IF(BG256=SecDLookups!$T$2,TRIM(RIGHT(BH256,LEN(BH256) - SEARCH("-",BH256,1))),"")</f>
        <v/>
      </c>
      <c r="BW256" s="90" t="str">
        <f>IF(BG256=SecDLookups!$T$3,BH256,"")</f>
        <v/>
      </c>
      <c r="BX256" s="90" t="str">
        <f>IF(BG256=SecDLookups!$T$4,BH256,"")</f>
        <v/>
      </c>
      <c r="BY256" s="90" t="str">
        <f>IF(BI256=SecDLookups!$U$2,TRIM(LEFT(BJ256, SEARCH("-",BJ256,1)-1)),"")</f>
        <v/>
      </c>
      <c r="BZ256" s="90" t="str">
        <f>IF(BI256=SecDLookups!$U$2,TRIM(RIGHT(BJ256, LEN(BJ256) - SEARCH("-",BJ256,1))),"")</f>
        <v/>
      </c>
      <c r="CA256" s="90" t="str">
        <f>IF(BI256=SecDLookups!$U$3,BJ256,"")</f>
        <v/>
      </c>
      <c r="CB256" s="90" t="str">
        <f>IF(BI256=SecDLookups!$U$4,BJ256,"")</f>
        <v/>
      </c>
      <c r="CC256" s="90" t="str">
        <f>IF(BK256=SecDLookups!$V$2,TRIM(LEFT(BL256, SEARCH("-",BL256,1)-1)),"")</f>
        <v/>
      </c>
      <c r="CD256" s="90" t="str">
        <f>IF(BK256=SecDLookups!$V$2,TRIM(RIGHT(BL256, LEN(BL256) - SEARCH("-",BL256,1))),"")</f>
        <v/>
      </c>
      <c r="CE256" s="90" t="str">
        <f>IF(BK256=SecDLookups!$V$3,BL256,"")</f>
        <v/>
      </c>
      <c r="CF256" s="90" t="str">
        <f>IF(BK256=SecDLookups!$V$4,BL256,"")</f>
        <v/>
      </c>
    </row>
    <row r="257" spans="28:84" x14ac:dyDescent="0.25">
      <c r="AB257" s="89"/>
      <c r="AC257" s="111">
        <f>'Securities Details'!C160</f>
        <v>0</v>
      </c>
      <c r="AD257" s="111">
        <f>'Securities Details'!D160</f>
        <v>0</v>
      </c>
      <c r="AE257" s="111">
        <f>'Securities Details'!E160</f>
        <v>0</v>
      </c>
      <c r="AF257" s="111">
        <f>'Securities Details'!F160</f>
        <v>0</v>
      </c>
      <c r="AG257" s="111">
        <f>'Securities Details'!G160</f>
        <v>0</v>
      </c>
      <c r="AH257" s="106" t="e">
        <f>VLOOKUP(AG257,SecDLookups!$D$2:$E$11,2,FALSE)</f>
        <v>#N/A</v>
      </c>
      <c r="AI257" s="106">
        <f>'Securities Details'!I160</f>
        <v>0</v>
      </c>
      <c r="AJ257" s="106">
        <f>'Securities Details'!J160</f>
        <v>0</v>
      </c>
      <c r="AK257" s="111">
        <f>'Securities Details'!K160</f>
        <v>0</v>
      </c>
      <c r="AL257" s="111">
        <f>'Securities Details'!L160</f>
        <v>0</v>
      </c>
      <c r="AM257" s="113">
        <f>'Securities Details'!M160</f>
        <v>0</v>
      </c>
      <c r="AN257" s="90">
        <f>'Securities Details'!N160</f>
        <v>0</v>
      </c>
      <c r="AO257" s="90">
        <f>'Securities Details'!O160</f>
        <v>0</v>
      </c>
      <c r="AP257" s="90">
        <f>'Securities Details'!P160</f>
        <v>0</v>
      </c>
      <c r="AQ257" s="90">
        <f>'Securities Details'!Q160</f>
        <v>0</v>
      </c>
      <c r="AR257" s="90">
        <f>'Securities Details'!R160</f>
        <v>0</v>
      </c>
      <c r="AS257" s="97">
        <f>'Securities Details'!S160</f>
        <v>0</v>
      </c>
      <c r="AT257" s="90">
        <f>'Securities Details'!T160</f>
        <v>0</v>
      </c>
      <c r="AU257" s="90">
        <f>'Securities Details'!U160</f>
        <v>0</v>
      </c>
      <c r="AV257" s="90" t="str">
        <f>IF(AU257="Yes",'Securities Details'!V160,"")</f>
        <v/>
      </c>
      <c r="AW257" s="90">
        <f>'Securities Details'!W160</f>
        <v>0</v>
      </c>
      <c r="AX257" s="90">
        <f>'Securities Details'!X160</f>
        <v>0</v>
      </c>
      <c r="AY257" s="97" t="str">
        <f>IF(AU257="Yes",'Securities Details'!Y160,"")</f>
        <v/>
      </c>
      <c r="AZ257" s="90" t="str">
        <f>IF(AU257="Yes",'Securities Details'!Z160,"")</f>
        <v/>
      </c>
      <c r="BA257" s="90">
        <f>'Securities Details'!AB160</f>
        <v>0</v>
      </c>
      <c r="BB257" s="90" t="str">
        <f>IF(AU257="Yes",'Securities Details'!AA160,"")</f>
        <v/>
      </c>
      <c r="BC257" s="90">
        <f>'Securities Details'!AC160</f>
        <v>0</v>
      </c>
      <c r="BD257" s="90">
        <f>'Securities Details'!AD160</f>
        <v>0</v>
      </c>
      <c r="BE257" s="90">
        <f>'Securities Details'!AE160</f>
        <v>0</v>
      </c>
      <c r="BF257" s="90">
        <f>'Securities Details'!AF160</f>
        <v>0</v>
      </c>
      <c r="BG257" s="90">
        <f>'Securities Details'!AG160</f>
        <v>0</v>
      </c>
      <c r="BH257" s="90">
        <f>'Securities Details'!AH160</f>
        <v>0</v>
      </c>
      <c r="BI257" s="90">
        <f>'Securities Details'!AI160</f>
        <v>0</v>
      </c>
      <c r="BJ257" s="90">
        <f>'Securities Details'!AJ160</f>
        <v>0</v>
      </c>
      <c r="BK257" s="90">
        <f>'Securities Details'!AK160</f>
        <v>0</v>
      </c>
      <c r="BL257" s="90">
        <f>'Securities Details'!AL160</f>
        <v>0</v>
      </c>
      <c r="BM257" s="90">
        <f>'Securities Details'!AM160</f>
        <v>0</v>
      </c>
      <c r="BN257" s="90" t="str">
        <f>IF('Securities Details'!AN160="","",IF('Securities Details'!$E$11="Yes",'Securities Details'!AN160,""))</f>
        <v/>
      </c>
      <c r="BO257" s="90" t="str">
        <f>IF('Securities Details'!AO160="","",IF('Securities Details'!$E$11="Yes",'Securities Details'!AO160,""))</f>
        <v/>
      </c>
      <c r="BP257" s="90" t="str">
        <f>IF('Securities Details'!$E$11="Yes",'Securities Details'!AP160,"")</f>
        <v/>
      </c>
      <c r="BQ257" s="90" t="str">
        <f>IF(BE257=SecDLookups!$S$2,TRIM(LEFT(BF257, SEARCH("-",BF257,1)-1)),"")</f>
        <v/>
      </c>
      <c r="BR257" s="90" t="str">
        <f>IF(BE257=SecDLookups!$S$2,TRIM(RIGHT(BF257, LEN(BF257) - SEARCH("-",BF257,1))),"")</f>
        <v/>
      </c>
      <c r="BS257" s="90" t="str">
        <f>IF(BE257=SecDLookups!$S$3,BF257,"")</f>
        <v/>
      </c>
      <c r="BT257" s="90" t="str">
        <f>IF(BE257=SecDLookups!$S$4,BF257,"")</f>
        <v/>
      </c>
      <c r="BU257" s="90" t="str">
        <f>IF(BG257=SecDLookups!$T$2,TRIM(LEFT(BH257, SEARCH("-",BH257,1)-1)),"")</f>
        <v/>
      </c>
      <c r="BV257" s="90" t="str">
        <f>IF(BG257=SecDLookups!$T$2,TRIM(RIGHT(BH257,LEN(BH257) - SEARCH("-",BH257,1))),"")</f>
        <v/>
      </c>
      <c r="BW257" s="90" t="str">
        <f>IF(BG257=SecDLookups!$T$3,BH257,"")</f>
        <v/>
      </c>
      <c r="BX257" s="90" t="str">
        <f>IF(BG257=SecDLookups!$T$4,BH257,"")</f>
        <v/>
      </c>
      <c r="BY257" s="90" t="str">
        <f>IF(BI257=SecDLookups!$U$2,TRIM(LEFT(BJ257, SEARCH("-",BJ257,1)-1)),"")</f>
        <v/>
      </c>
      <c r="BZ257" s="90" t="str">
        <f>IF(BI257=SecDLookups!$U$2,TRIM(RIGHT(BJ257, LEN(BJ257) - SEARCH("-",BJ257,1))),"")</f>
        <v/>
      </c>
      <c r="CA257" s="90" t="str">
        <f>IF(BI257=SecDLookups!$U$3,BJ257,"")</f>
        <v/>
      </c>
      <c r="CB257" s="90" t="str">
        <f>IF(BI257=SecDLookups!$U$4,BJ257,"")</f>
        <v/>
      </c>
      <c r="CC257" s="90" t="str">
        <f>IF(BK257=SecDLookups!$V$2,TRIM(LEFT(BL257, SEARCH("-",BL257,1)-1)),"")</f>
        <v/>
      </c>
      <c r="CD257" s="90" t="str">
        <f>IF(BK257=SecDLookups!$V$2,TRIM(RIGHT(BL257, LEN(BL257) - SEARCH("-",BL257,1))),"")</f>
        <v/>
      </c>
      <c r="CE257" s="90" t="str">
        <f>IF(BK257=SecDLookups!$V$3,BL257,"")</f>
        <v/>
      </c>
      <c r="CF257" s="90" t="str">
        <f>IF(BK257=SecDLookups!$V$4,BL257,"")</f>
        <v/>
      </c>
    </row>
    <row r="258" spans="28:84" x14ac:dyDescent="0.25">
      <c r="AB258" s="89"/>
      <c r="AC258" s="111">
        <f>'Securities Details'!C161</f>
        <v>0</v>
      </c>
      <c r="AD258" s="111">
        <f>'Securities Details'!D161</f>
        <v>0</v>
      </c>
      <c r="AE258" s="111">
        <f>'Securities Details'!E161</f>
        <v>0</v>
      </c>
      <c r="AF258" s="111">
        <f>'Securities Details'!F161</f>
        <v>0</v>
      </c>
      <c r="AG258" s="111">
        <f>'Securities Details'!G161</f>
        <v>0</v>
      </c>
      <c r="AH258" s="106" t="e">
        <f>VLOOKUP(AG258,SecDLookups!$D$2:$E$11,2,FALSE)</f>
        <v>#N/A</v>
      </c>
      <c r="AI258" s="106">
        <f>'Securities Details'!I161</f>
        <v>0</v>
      </c>
      <c r="AJ258" s="106">
        <f>'Securities Details'!J161</f>
        <v>0</v>
      </c>
      <c r="AK258" s="111">
        <f>'Securities Details'!K161</f>
        <v>0</v>
      </c>
      <c r="AL258" s="111">
        <f>'Securities Details'!L161</f>
        <v>0</v>
      </c>
      <c r="AM258" s="113">
        <f>'Securities Details'!M161</f>
        <v>0</v>
      </c>
      <c r="AN258" s="90">
        <f>'Securities Details'!N161</f>
        <v>0</v>
      </c>
      <c r="AO258" s="90">
        <f>'Securities Details'!O161</f>
        <v>0</v>
      </c>
      <c r="AP258" s="90">
        <f>'Securities Details'!P161</f>
        <v>0</v>
      </c>
      <c r="AQ258" s="90">
        <f>'Securities Details'!Q161</f>
        <v>0</v>
      </c>
      <c r="AR258" s="90">
        <f>'Securities Details'!R161</f>
        <v>0</v>
      </c>
      <c r="AS258" s="97">
        <f>'Securities Details'!S161</f>
        <v>0</v>
      </c>
      <c r="AT258" s="90">
        <f>'Securities Details'!T161</f>
        <v>0</v>
      </c>
      <c r="AU258" s="90">
        <f>'Securities Details'!U161</f>
        <v>0</v>
      </c>
      <c r="AV258" s="90" t="str">
        <f>IF(AU258="Yes",'Securities Details'!V161,"")</f>
        <v/>
      </c>
      <c r="AW258" s="90">
        <f>'Securities Details'!W161</f>
        <v>0</v>
      </c>
      <c r="AX258" s="90">
        <f>'Securities Details'!X161</f>
        <v>0</v>
      </c>
      <c r="AY258" s="97" t="str">
        <f>IF(AU258="Yes",'Securities Details'!Y161,"")</f>
        <v/>
      </c>
      <c r="AZ258" s="90" t="str">
        <f>IF(AU258="Yes",'Securities Details'!Z161,"")</f>
        <v/>
      </c>
      <c r="BA258" s="90">
        <f>'Securities Details'!AB161</f>
        <v>0</v>
      </c>
      <c r="BB258" s="90" t="str">
        <f>IF(AU258="Yes",'Securities Details'!AA161,"")</f>
        <v/>
      </c>
      <c r="BC258" s="90">
        <f>'Securities Details'!AC161</f>
        <v>0</v>
      </c>
      <c r="BD258" s="90">
        <f>'Securities Details'!AD161</f>
        <v>0</v>
      </c>
      <c r="BE258" s="90">
        <f>'Securities Details'!AE161</f>
        <v>0</v>
      </c>
      <c r="BF258" s="90">
        <f>'Securities Details'!AF161</f>
        <v>0</v>
      </c>
      <c r="BG258" s="90">
        <f>'Securities Details'!AG161</f>
        <v>0</v>
      </c>
      <c r="BH258" s="90">
        <f>'Securities Details'!AH161</f>
        <v>0</v>
      </c>
      <c r="BI258" s="90">
        <f>'Securities Details'!AI161</f>
        <v>0</v>
      </c>
      <c r="BJ258" s="90">
        <f>'Securities Details'!AJ161</f>
        <v>0</v>
      </c>
      <c r="BK258" s="90">
        <f>'Securities Details'!AK161</f>
        <v>0</v>
      </c>
      <c r="BL258" s="90">
        <f>'Securities Details'!AL161</f>
        <v>0</v>
      </c>
      <c r="BM258" s="90">
        <f>'Securities Details'!AM161</f>
        <v>0</v>
      </c>
      <c r="BN258" s="90" t="str">
        <f>IF('Securities Details'!AN161="","",IF('Securities Details'!$E$11="Yes",'Securities Details'!AN161,""))</f>
        <v/>
      </c>
      <c r="BO258" s="90" t="str">
        <f>IF('Securities Details'!AO161="","",IF('Securities Details'!$E$11="Yes",'Securities Details'!AO161,""))</f>
        <v/>
      </c>
      <c r="BP258" s="90" t="str">
        <f>IF('Securities Details'!$E$11="Yes",'Securities Details'!AP161,"")</f>
        <v/>
      </c>
      <c r="BQ258" s="90" t="str">
        <f>IF(BE258=SecDLookups!$S$2,TRIM(LEFT(BF258, SEARCH("-",BF258,1)-1)),"")</f>
        <v/>
      </c>
      <c r="BR258" s="90" t="str">
        <f>IF(BE258=SecDLookups!$S$2,TRIM(RIGHT(BF258, LEN(BF258) - SEARCH("-",BF258,1))),"")</f>
        <v/>
      </c>
      <c r="BS258" s="90" t="str">
        <f>IF(BE258=SecDLookups!$S$3,BF258,"")</f>
        <v/>
      </c>
      <c r="BT258" s="90" t="str">
        <f>IF(BE258=SecDLookups!$S$4,BF258,"")</f>
        <v/>
      </c>
      <c r="BU258" s="90" t="str">
        <f>IF(BG258=SecDLookups!$T$2,TRIM(LEFT(BH258, SEARCH("-",BH258,1)-1)),"")</f>
        <v/>
      </c>
      <c r="BV258" s="90" t="str">
        <f>IF(BG258=SecDLookups!$T$2,TRIM(RIGHT(BH258,LEN(BH258) - SEARCH("-",BH258,1))),"")</f>
        <v/>
      </c>
      <c r="BW258" s="90" t="str">
        <f>IF(BG258=SecDLookups!$T$3,BH258,"")</f>
        <v/>
      </c>
      <c r="BX258" s="90" t="str">
        <f>IF(BG258=SecDLookups!$T$4,BH258,"")</f>
        <v/>
      </c>
      <c r="BY258" s="90" t="str">
        <f>IF(BI258=SecDLookups!$U$2,TRIM(LEFT(BJ258, SEARCH("-",BJ258,1)-1)),"")</f>
        <v/>
      </c>
      <c r="BZ258" s="90" t="str">
        <f>IF(BI258=SecDLookups!$U$2,TRIM(RIGHT(BJ258, LEN(BJ258) - SEARCH("-",BJ258,1))),"")</f>
        <v/>
      </c>
      <c r="CA258" s="90" t="str">
        <f>IF(BI258=SecDLookups!$U$3,BJ258,"")</f>
        <v/>
      </c>
      <c r="CB258" s="90" t="str">
        <f>IF(BI258=SecDLookups!$U$4,BJ258,"")</f>
        <v/>
      </c>
      <c r="CC258" s="90" t="str">
        <f>IF(BK258=SecDLookups!$V$2,TRIM(LEFT(BL258, SEARCH("-",BL258,1)-1)),"")</f>
        <v/>
      </c>
      <c r="CD258" s="90" t="str">
        <f>IF(BK258=SecDLookups!$V$2,TRIM(RIGHT(BL258, LEN(BL258) - SEARCH("-",BL258,1))),"")</f>
        <v/>
      </c>
      <c r="CE258" s="90" t="str">
        <f>IF(BK258=SecDLookups!$V$3,BL258,"")</f>
        <v/>
      </c>
      <c r="CF258" s="90" t="str">
        <f>IF(BK258=SecDLookups!$V$4,BL258,"")</f>
        <v/>
      </c>
    </row>
    <row r="259" spans="28:84" x14ac:dyDescent="0.25">
      <c r="AB259" s="89"/>
      <c r="AC259" s="111">
        <f>'Securities Details'!C162</f>
        <v>0</v>
      </c>
      <c r="AD259" s="111">
        <f>'Securities Details'!D162</f>
        <v>0</v>
      </c>
      <c r="AE259" s="111">
        <f>'Securities Details'!E162</f>
        <v>0</v>
      </c>
      <c r="AF259" s="111">
        <f>'Securities Details'!F162</f>
        <v>0</v>
      </c>
      <c r="AG259" s="111">
        <f>'Securities Details'!G162</f>
        <v>0</v>
      </c>
      <c r="AH259" s="106" t="e">
        <f>VLOOKUP(AG259,SecDLookups!$D$2:$E$11,2,FALSE)</f>
        <v>#N/A</v>
      </c>
      <c r="AI259" s="106">
        <f>'Securities Details'!I162</f>
        <v>0</v>
      </c>
      <c r="AJ259" s="106">
        <f>'Securities Details'!J162</f>
        <v>0</v>
      </c>
      <c r="AK259" s="111">
        <f>'Securities Details'!K162</f>
        <v>0</v>
      </c>
      <c r="AL259" s="111">
        <f>'Securities Details'!L162</f>
        <v>0</v>
      </c>
      <c r="AM259" s="113">
        <f>'Securities Details'!M162</f>
        <v>0</v>
      </c>
      <c r="AN259" s="90">
        <f>'Securities Details'!N162</f>
        <v>0</v>
      </c>
      <c r="AO259" s="90">
        <f>'Securities Details'!O162</f>
        <v>0</v>
      </c>
      <c r="AP259" s="90">
        <f>'Securities Details'!P162</f>
        <v>0</v>
      </c>
      <c r="AQ259" s="90">
        <f>'Securities Details'!Q162</f>
        <v>0</v>
      </c>
      <c r="AR259" s="90">
        <f>'Securities Details'!R162</f>
        <v>0</v>
      </c>
      <c r="AS259" s="97">
        <f>'Securities Details'!S162</f>
        <v>0</v>
      </c>
      <c r="AT259" s="90">
        <f>'Securities Details'!T162</f>
        <v>0</v>
      </c>
      <c r="AU259" s="90">
        <f>'Securities Details'!U162</f>
        <v>0</v>
      </c>
      <c r="AV259" s="90" t="str">
        <f>IF(AU259="Yes",'Securities Details'!V162,"")</f>
        <v/>
      </c>
      <c r="AW259" s="90">
        <f>'Securities Details'!W162</f>
        <v>0</v>
      </c>
      <c r="AX259" s="90">
        <f>'Securities Details'!X162</f>
        <v>0</v>
      </c>
      <c r="AY259" s="97" t="str">
        <f>IF(AU259="Yes",'Securities Details'!Y162,"")</f>
        <v/>
      </c>
      <c r="AZ259" s="90" t="str">
        <f>IF(AU259="Yes",'Securities Details'!Z162,"")</f>
        <v/>
      </c>
      <c r="BA259" s="90">
        <f>'Securities Details'!AB162</f>
        <v>0</v>
      </c>
      <c r="BB259" s="90" t="str">
        <f>IF(AU259="Yes",'Securities Details'!AA162,"")</f>
        <v/>
      </c>
      <c r="BC259" s="90">
        <f>'Securities Details'!AC162</f>
        <v>0</v>
      </c>
      <c r="BD259" s="90">
        <f>'Securities Details'!AD162</f>
        <v>0</v>
      </c>
      <c r="BE259" s="90">
        <f>'Securities Details'!AE162</f>
        <v>0</v>
      </c>
      <c r="BF259" s="90">
        <f>'Securities Details'!AF162</f>
        <v>0</v>
      </c>
      <c r="BG259" s="90">
        <f>'Securities Details'!AG162</f>
        <v>0</v>
      </c>
      <c r="BH259" s="90">
        <f>'Securities Details'!AH162</f>
        <v>0</v>
      </c>
      <c r="BI259" s="90">
        <f>'Securities Details'!AI162</f>
        <v>0</v>
      </c>
      <c r="BJ259" s="90">
        <f>'Securities Details'!AJ162</f>
        <v>0</v>
      </c>
      <c r="BK259" s="90">
        <f>'Securities Details'!AK162</f>
        <v>0</v>
      </c>
      <c r="BL259" s="90">
        <f>'Securities Details'!AL162</f>
        <v>0</v>
      </c>
      <c r="BM259" s="90">
        <f>'Securities Details'!AM162</f>
        <v>0</v>
      </c>
      <c r="BN259" s="90" t="str">
        <f>IF('Securities Details'!AN162="","",IF('Securities Details'!$E$11="Yes",'Securities Details'!AN162,""))</f>
        <v/>
      </c>
      <c r="BO259" s="90" t="str">
        <f>IF('Securities Details'!AO162="","",IF('Securities Details'!$E$11="Yes",'Securities Details'!AO162,""))</f>
        <v/>
      </c>
      <c r="BP259" s="90" t="str">
        <f>IF('Securities Details'!$E$11="Yes",'Securities Details'!AP162,"")</f>
        <v/>
      </c>
      <c r="BQ259" s="90" t="str">
        <f>IF(BE259=SecDLookups!$S$2,TRIM(LEFT(BF259, SEARCH("-",BF259,1)-1)),"")</f>
        <v/>
      </c>
      <c r="BR259" s="90" t="str">
        <f>IF(BE259=SecDLookups!$S$2,TRIM(RIGHT(BF259, LEN(BF259) - SEARCH("-",BF259,1))),"")</f>
        <v/>
      </c>
      <c r="BS259" s="90" t="str">
        <f>IF(BE259=SecDLookups!$S$3,BF259,"")</f>
        <v/>
      </c>
      <c r="BT259" s="90" t="str">
        <f>IF(BE259=SecDLookups!$S$4,BF259,"")</f>
        <v/>
      </c>
      <c r="BU259" s="90" t="str">
        <f>IF(BG259=SecDLookups!$T$2,TRIM(LEFT(BH259, SEARCH("-",BH259,1)-1)),"")</f>
        <v/>
      </c>
      <c r="BV259" s="90" t="str">
        <f>IF(BG259=SecDLookups!$T$2,TRIM(RIGHT(BH259,LEN(BH259) - SEARCH("-",BH259,1))),"")</f>
        <v/>
      </c>
      <c r="BW259" s="90" t="str">
        <f>IF(BG259=SecDLookups!$T$3,BH259,"")</f>
        <v/>
      </c>
      <c r="BX259" s="90" t="str">
        <f>IF(BG259=SecDLookups!$T$4,BH259,"")</f>
        <v/>
      </c>
      <c r="BY259" s="90" t="str">
        <f>IF(BI259=SecDLookups!$U$2,TRIM(LEFT(BJ259, SEARCH("-",BJ259,1)-1)),"")</f>
        <v/>
      </c>
      <c r="BZ259" s="90" t="str">
        <f>IF(BI259=SecDLookups!$U$2,TRIM(RIGHT(BJ259, LEN(BJ259) - SEARCH("-",BJ259,1))),"")</f>
        <v/>
      </c>
      <c r="CA259" s="90" t="str">
        <f>IF(BI259=SecDLookups!$U$3,BJ259,"")</f>
        <v/>
      </c>
      <c r="CB259" s="90" t="str">
        <f>IF(BI259=SecDLookups!$U$4,BJ259,"")</f>
        <v/>
      </c>
      <c r="CC259" s="90" t="str">
        <f>IF(BK259=SecDLookups!$V$2,TRIM(LEFT(BL259, SEARCH("-",BL259,1)-1)),"")</f>
        <v/>
      </c>
      <c r="CD259" s="90" t="str">
        <f>IF(BK259=SecDLookups!$V$2,TRIM(RIGHT(BL259, LEN(BL259) - SEARCH("-",BL259,1))),"")</f>
        <v/>
      </c>
      <c r="CE259" s="90" t="str">
        <f>IF(BK259=SecDLookups!$V$3,BL259,"")</f>
        <v/>
      </c>
      <c r="CF259" s="90" t="str">
        <f>IF(BK259=SecDLookups!$V$4,BL259,"")</f>
        <v/>
      </c>
    </row>
    <row r="260" spans="28:84" x14ac:dyDescent="0.25">
      <c r="AB260" s="89"/>
      <c r="AC260" s="111">
        <f>'Securities Details'!C163</f>
        <v>0</v>
      </c>
      <c r="AD260" s="111">
        <f>'Securities Details'!D163</f>
        <v>0</v>
      </c>
      <c r="AE260" s="111">
        <f>'Securities Details'!E163</f>
        <v>0</v>
      </c>
      <c r="AF260" s="111">
        <f>'Securities Details'!F163</f>
        <v>0</v>
      </c>
      <c r="AG260" s="111">
        <f>'Securities Details'!G163</f>
        <v>0</v>
      </c>
      <c r="AH260" s="106" t="e">
        <f>VLOOKUP(AG260,SecDLookups!$D$2:$E$11,2,FALSE)</f>
        <v>#N/A</v>
      </c>
      <c r="AI260" s="106">
        <f>'Securities Details'!I163</f>
        <v>0</v>
      </c>
      <c r="AJ260" s="106">
        <f>'Securities Details'!J163</f>
        <v>0</v>
      </c>
      <c r="AK260" s="111">
        <f>'Securities Details'!K163</f>
        <v>0</v>
      </c>
      <c r="AL260" s="111">
        <f>'Securities Details'!L163</f>
        <v>0</v>
      </c>
      <c r="AM260" s="113">
        <f>'Securities Details'!M163</f>
        <v>0</v>
      </c>
      <c r="AN260" s="90">
        <f>'Securities Details'!N163</f>
        <v>0</v>
      </c>
      <c r="AO260" s="90">
        <f>'Securities Details'!O163</f>
        <v>0</v>
      </c>
      <c r="AP260" s="90">
        <f>'Securities Details'!P163</f>
        <v>0</v>
      </c>
      <c r="AQ260" s="90">
        <f>'Securities Details'!Q163</f>
        <v>0</v>
      </c>
      <c r="AR260" s="90">
        <f>'Securities Details'!R163</f>
        <v>0</v>
      </c>
      <c r="AS260" s="97">
        <f>'Securities Details'!S163</f>
        <v>0</v>
      </c>
      <c r="AT260" s="90">
        <f>'Securities Details'!T163</f>
        <v>0</v>
      </c>
      <c r="AU260" s="90">
        <f>'Securities Details'!U163</f>
        <v>0</v>
      </c>
      <c r="AV260" s="90" t="str">
        <f>IF(AU260="Yes",'Securities Details'!V163,"")</f>
        <v/>
      </c>
      <c r="AW260" s="90">
        <f>'Securities Details'!W163</f>
        <v>0</v>
      </c>
      <c r="AX260" s="90">
        <f>'Securities Details'!X163</f>
        <v>0</v>
      </c>
      <c r="AY260" s="97" t="str">
        <f>IF(AU260="Yes",'Securities Details'!Y163,"")</f>
        <v/>
      </c>
      <c r="AZ260" s="90" t="str">
        <f>IF(AU260="Yes",'Securities Details'!Z163,"")</f>
        <v/>
      </c>
      <c r="BA260" s="90">
        <f>'Securities Details'!AB163</f>
        <v>0</v>
      </c>
      <c r="BB260" s="90" t="str">
        <f>IF(AU260="Yes",'Securities Details'!AA163,"")</f>
        <v/>
      </c>
      <c r="BC260" s="90">
        <f>'Securities Details'!AC163</f>
        <v>0</v>
      </c>
      <c r="BD260" s="90">
        <f>'Securities Details'!AD163</f>
        <v>0</v>
      </c>
      <c r="BE260" s="90">
        <f>'Securities Details'!AE163</f>
        <v>0</v>
      </c>
      <c r="BF260" s="90">
        <f>'Securities Details'!AF163</f>
        <v>0</v>
      </c>
      <c r="BG260" s="90">
        <f>'Securities Details'!AG163</f>
        <v>0</v>
      </c>
      <c r="BH260" s="90">
        <f>'Securities Details'!AH163</f>
        <v>0</v>
      </c>
      <c r="BI260" s="90">
        <f>'Securities Details'!AI163</f>
        <v>0</v>
      </c>
      <c r="BJ260" s="90">
        <f>'Securities Details'!AJ163</f>
        <v>0</v>
      </c>
      <c r="BK260" s="90">
        <f>'Securities Details'!AK163</f>
        <v>0</v>
      </c>
      <c r="BL260" s="90">
        <f>'Securities Details'!AL163</f>
        <v>0</v>
      </c>
      <c r="BM260" s="90">
        <f>'Securities Details'!AM163</f>
        <v>0</v>
      </c>
      <c r="BN260" s="90" t="str">
        <f>IF('Securities Details'!AN163="","",IF('Securities Details'!$E$11="Yes",'Securities Details'!AN163,""))</f>
        <v/>
      </c>
      <c r="BO260" s="90" t="str">
        <f>IF('Securities Details'!AO163="","",IF('Securities Details'!$E$11="Yes",'Securities Details'!AO163,""))</f>
        <v/>
      </c>
      <c r="BP260" s="90" t="str">
        <f>IF('Securities Details'!$E$11="Yes",'Securities Details'!AP163,"")</f>
        <v/>
      </c>
      <c r="BQ260" s="90" t="str">
        <f>IF(BE260=SecDLookups!$S$2,TRIM(LEFT(BF260, SEARCH("-",BF260,1)-1)),"")</f>
        <v/>
      </c>
      <c r="BR260" s="90" t="str">
        <f>IF(BE260=SecDLookups!$S$2,TRIM(RIGHT(BF260, LEN(BF260) - SEARCH("-",BF260,1))),"")</f>
        <v/>
      </c>
      <c r="BS260" s="90" t="str">
        <f>IF(BE260=SecDLookups!$S$3,BF260,"")</f>
        <v/>
      </c>
      <c r="BT260" s="90" t="str">
        <f>IF(BE260=SecDLookups!$S$4,BF260,"")</f>
        <v/>
      </c>
      <c r="BU260" s="90" t="str">
        <f>IF(BG260=SecDLookups!$T$2,TRIM(LEFT(BH260, SEARCH("-",BH260,1)-1)),"")</f>
        <v/>
      </c>
      <c r="BV260" s="90" t="str">
        <f>IF(BG260=SecDLookups!$T$2,TRIM(RIGHT(BH260,LEN(BH260) - SEARCH("-",BH260,1))),"")</f>
        <v/>
      </c>
      <c r="BW260" s="90" t="str">
        <f>IF(BG260=SecDLookups!$T$3,BH260,"")</f>
        <v/>
      </c>
      <c r="BX260" s="90" t="str">
        <f>IF(BG260=SecDLookups!$T$4,BH260,"")</f>
        <v/>
      </c>
      <c r="BY260" s="90" t="str">
        <f>IF(BI260=SecDLookups!$U$2,TRIM(LEFT(BJ260, SEARCH("-",BJ260,1)-1)),"")</f>
        <v/>
      </c>
      <c r="BZ260" s="90" t="str">
        <f>IF(BI260=SecDLookups!$U$2,TRIM(RIGHT(BJ260, LEN(BJ260) - SEARCH("-",BJ260,1))),"")</f>
        <v/>
      </c>
      <c r="CA260" s="90" t="str">
        <f>IF(BI260=SecDLookups!$U$3,BJ260,"")</f>
        <v/>
      </c>
      <c r="CB260" s="90" t="str">
        <f>IF(BI260=SecDLookups!$U$4,BJ260,"")</f>
        <v/>
      </c>
      <c r="CC260" s="90" t="str">
        <f>IF(BK260=SecDLookups!$V$2,TRIM(LEFT(BL260, SEARCH("-",BL260,1)-1)),"")</f>
        <v/>
      </c>
      <c r="CD260" s="90" t="str">
        <f>IF(BK260=SecDLookups!$V$2,TRIM(RIGHT(BL260, LEN(BL260) - SEARCH("-",BL260,1))),"")</f>
        <v/>
      </c>
      <c r="CE260" s="90" t="str">
        <f>IF(BK260=SecDLookups!$V$3,BL260,"")</f>
        <v/>
      </c>
      <c r="CF260" s="90" t="str">
        <f>IF(BK260=SecDLookups!$V$4,BL260,"")</f>
        <v/>
      </c>
    </row>
    <row r="261" spans="28:84" x14ac:dyDescent="0.25">
      <c r="AB261" s="89"/>
      <c r="AC261" s="111">
        <f>'Securities Details'!C164</f>
        <v>0</v>
      </c>
      <c r="AD261" s="111">
        <f>'Securities Details'!D164</f>
        <v>0</v>
      </c>
      <c r="AE261" s="111">
        <f>'Securities Details'!E164</f>
        <v>0</v>
      </c>
      <c r="AF261" s="111">
        <f>'Securities Details'!F164</f>
        <v>0</v>
      </c>
      <c r="AG261" s="111">
        <f>'Securities Details'!G164</f>
        <v>0</v>
      </c>
      <c r="AH261" s="106" t="e">
        <f>VLOOKUP(AG261,SecDLookups!$D$2:$E$11,2,FALSE)</f>
        <v>#N/A</v>
      </c>
      <c r="AI261" s="106">
        <f>'Securities Details'!I164</f>
        <v>0</v>
      </c>
      <c r="AJ261" s="106">
        <f>'Securities Details'!J164</f>
        <v>0</v>
      </c>
      <c r="AK261" s="111">
        <f>'Securities Details'!K164</f>
        <v>0</v>
      </c>
      <c r="AL261" s="111">
        <f>'Securities Details'!L164</f>
        <v>0</v>
      </c>
      <c r="AM261" s="113">
        <f>'Securities Details'!M164</f>
        <v>0</v>
      </c>
      <c r="AN261" s="90">
        <f>'Securities Details'!N164</f>
        <v>0</v>
      </c>
      <c r="AO261" s="90">
        <f>'Securities Details'!O164</f>
        <v>0</v>
      </c>
      <c r="AP261" s="90">
        <f>'Securities Details'!P164</f>
        <v>0</v>
      </c>
      <c r="AQ261" s="90">
        <f>'Securities Details'!Q164</f>
        <v>0</v>
      </c>
      <c r="AR261" s="90">
        <f>'Securities Details'!R164</f>
        <v>0</v>
      </c>
      <c r="AS261" s="97">
        <f>'Securities Details'!S164</f>
        <v>0</v>
      </c>
      <c r="AT261" s="90">
        <f>'Securities Details'!T164</f>
        <v>0</v>
      </c>
      <c r="AU261" s="90">
        <f>'Securities Details'!U164</f>
        <v>0</v>
      </c>
      <c r="AV261" s="90" t="str">
        <f>IF(AU261="Yes",'Securities Details'!V164,"")</f>
        <v/>
      </c>
      <c r="AW261" s="90">
        <f>'Securities Details'!W164</f>
        <v>0</v>
      </c>
      <c r="AX261" s="90">
        <f>'Securities Details'!X164</f>
        <v>0</v>
      </c>
      <c r="AY261" s="97" t="str">
        <f>IF(AU261="Yes",'Securities Details'!Y164,"")</f>
        <v/>
      </c>
      <c r="AZ261" s="90" t="str">
        <f>IF(AU261="Yes",'Securities Details'!Z164,"")</f>
        <v/>
      </c>
      <c r="BA261" s="90">
        <f>'Securities Details'!AB164</f>
        <v>0</v>
      </c>
      <c r="BB261" s="90" t="str">
        <f>IF(AU261="Yes",'Securities Details'!AA164,"")</f>
        <v/>
      </c>
      <c r="BC261" s="90">
        <f>'Securities Details'!AC164</f>
        <v>0</v>
      </c>
      <c r="BD261" s="90">
        <f>'Securities Details'!AD164</f>
        <v>0</v>
      </c>
      <c r="BE261" s="90">
        <f>'Securities Details'!AE164</f>
        <v>0</v>
      </c>
      <c r="BF261" s="90">
        <f>'Securities Details'!AF164</f>
        <v>0</v>
      </c>
      <c r="BG261" s="90">
        <f>'Securities Details'!AG164</f>
        <v>0</v>
      </c>
      <c r="BH261" s="90">
        <f>'Securities Details'!AH164</f>
        <v>0</v>
      </c>
      <c r="BI261" s="90">
        <f>'Securities Details'!AI164</f>
        <v>0</v>
      </c>
      <c r="BJ261" s="90">
        <f>'Securities Details'!AJ164</f>
        <v>0</v>
      </c>
      <c r="BK261" s="90">
        <f>'Securities Details'!AK164</f>
        <v>0</v>
      </c>
      <c r="BL261" s="90">
        <f>'Securities Details'!AL164</f>
        <v>0</v>
      </c>
      <c r="BM261" s="90">
        <f>'Securities Details'!AM164</f>
        <v>0</v>
      </c>
      <c r="BN261" s="90" t="str">
        <f>IF('Securities Details'!AN164="","",IF('Securities Details'!$E$11="Yes",'Securities Details'!AN164,""))</f>
        <v/>
      </c>
      <c r="BO261" s="90" t="str">
        <f>IF('Securities Details'!AO164="","",IF('Securities Details'!$E$11="Yes",'Securities Details'!AO164,""))</f>
        <v/>
      </c>
      <c r="BP261" s="90" t="str">
        <f>IF('Securities Details'!$E$11="Yes",'Securities Details'!AP164,"")</f>
        <v/>
      </c>
      <c r="BQ261" s="90" t="str">
        <f>IF(BE261=SecDLookups!$S$2,TRIM(LEFT(BF261, SEARCH("-",BF261,1)-1)),"")</f>
        <v/>
      </c>
      <c r="BR261" s="90" t="str">
        <f>IF(BE261=SecDLookups!$S$2,TRIM(RIGHT(BF261, LEN(BF261) - SEARCH("-",BF261,1))),"")</f>
        <v/>
      </c>
      <c r="BS261" s="90" t="str">
        <f>IF(BE261=SecDLookups!$S$3,BF261,"")</f>
        <v/>
      </c>
      <c r="BT261" s="90" t="str">
        <f>IF(BE261=SecDLookups!$S$4,BF261,"")</f>
        <v/>
      </c>
      <c r="BU261" s="90" t="str">
        <f>IF(BG261=SecDLookups!$T$2,TRIM(LEFT(BH261, SEARCH("-",BH261,1)-1)),"")</f>
        <v/>
      </c>
      <c r="BV261" s="90" t="str">
        <f>IF(BG261=SecDLookups!$T$2,TRIM(RIGHT(BH261,LEN(BH261) - SEARCH("-",BH261,1))),"")</f>
        <v/>
      </c>
      <c r="BW261" s="90" t="str">
        <f>IF(BG261=SecDLookups!$T$3,BH261,"")</f>
        <v/>
      </c>
      <c r="BX261" s="90" t="str">
        <f>IF(BG261=SecDLookups!$T$4,BH261,"")</f>
        <v/>
      </c>
      <c r="BY261" s="90" t="str">
        <f>IF(BI261=SecDLookups!$U$2,TRIM(LEFT(BJ261, SEARCH("-",BJ261,1)-1)),"")</f>
        <v/>
      </c>
      <c r="BZ261" s="90" t="str">
        <f>IF(BI261=SecDLookups!$U$2,TRIM(RIGHT(BJ261, LEN(BJ261) - SEARCH("-",BJ261,1))),"")</f>
        <v/>
      </c>
      <c r="CA261" s="90" t="str">
        <f>IF(BI261=SecDLookups!$U$3,BJ261,"")</f>
        <v/>
      </c>
      <c r="CB261" s="90" t="str">
        <f>IF(BI261=SecDLookups!$U$4,BJ261,"")</f>
        <v/>
      </c>
      <c r="CC261" s="90" t="str">
        <f>IF(BK261=SecDLookups!$V$2,TRIM(LEFT(BL261, SEARCH("-",BL261,1)-1)),"")</f>
        <v/>
      </c>
      <c r="CD261" s="90" t="str">
        <f>IF(BK261=SecDLookups!$V$2,TRIM(RIGHT(BL261, LEN(BL261) - SEARCH("-",BL261,1))),"")</f>
        <v/>
      </c>
      <c r="CE261" s="90" t="str">
        <f>IF(BK261=SecDLookups!$V$3,BL261,"")</f>
        <v/>
      </c>
      <c r="CF261" s="90" t="str">
        <f>IF(BK261=SecDLookups!$V$4,BL261,"")</f>
        <v/>
      </c>
    </row>
    <row r="262" spans="28:84" x14ac:dyDescent="0.25">
      <c r="AB262" s="89"/>
      <c r="AC262" s="111">
        <f>'Securities Details'!C165</f>
        <v>0</v>
      </c>
      <c r="AD262" s="111">
        <f>'Securities Details'!D165</f>
        <v>0</v>
      </c>
      <c r="AE262" s="111">
        <f>'Securities Details'!E165</f>
        <v>0</v>
      </c>
      <c r="AF262" s="111">
        <f>'Securities Details'!F165</f>
        <v>0</v>
      </c>
      <c r="AG262" s="111">
        <f>'Securities Details'!G165</f>
        <v>0</v>
      </c>
      <c r="AH262" s="106" t="e">
        <f>VLOOKUP(AG262,SecDLookups!$D$2:$E$11,2,FALSE)</f>
        <v>#N/A</v>
      </c>
      <c r="AI262" s="106">
        <f>'Securities Details'!I165</f>
        <v>0</v>
      </c>
      <c r="AJ262" s="106">
        <f>'Securities Details'!J165</f>
        <v>0</v>
      </c>
      <c r="AK262" s="111">
        <f>'Securities Details'!K165</f>
        <v>0</v>
      </c>
      <c r="AL262" s="111">
        <f>'Securities Details'!L165</f>
        <v>0</v>
      </c>
      <c r="AM262" s="113">
        <f>'Securities Details'!M165</f>
        <v>0</v>
      </c>
      <c r="AN262" s="90">
        <f>'Securities Details'!N165</f>
        <v>0</v>
      </c>
      <c r="AO262" s="90">
        <f>'Securities Details'!O165</f>
        <v>0</v>
      </c>
      <c r="AP262" s="90">
        <f>'Securities Details'!P165</f>
        <v>0</v>
      </c>
      <c r="AQ262" s="90">
        <f>'Securities Details'!Q165</f>
        <v>0</v>
      </c>
      <c r="AR262" s="90">
        <f>'Securities Details'!R165</f>
        <v>0</v>
      </c>
      <c r="AS262" s="97">
        <f>'Securities Details'!S165</f>
        <v>0</v>
      </c>
      <c r="AT262" s="90">
        <f>'Securities Details'!T165</f>
        <v>0</v>
      </c>
      <c r="AU262" s="90">
        <f>'Securities Details'!U165</f>
        <v>0</v>
      </c>
      <c r="AV262" s="90" t="str">
        <f>IF(AU262="Yes",'Securities Details'!V165,"")</f>
        <v/>
      </c>
      <c r="AW262" s="90">
        <f>'Securities Details'!W165</f>
        <v>0</v>
      </c>
      <c r="AX262" s="90">
        <f>'Securities Details'!X165</f>
        <v>0</v>
      </c>
      <c r="AY262" s="97" t="str">
        <f>IF(AU262="Yes",'Securities Details'!Y165,"")</f>
        <v/>
      </c>
      <c r="AZ262" s="90" t="str">
        <f>IF(AU262="Yes",'Securities Details'!Z165,"")</f>
        <v/>
      </c>
      <c r="BA262" s="90">
        <f>'Securities Details'!AB165</f>
        <v>0</v>
      </c>
      <c r="BB262" s="90" t="str">
        <f>IF(AU262="Yes",'Securities Details'!AA165,"")</f>
        <v/>
      </c>
      <c r="BC262" s="90">
        <f>'Securities Details'!AC165</f>
        <v>0</v>
      </c>
      <c r="BD262" s="90">
        <f>'Securities Details'!AD165</f>
        <v>0</v>
      </c>
      <c r="BE262" s="90">
        <f>'Securities Details'!AE165</f>
        <v>0</v>
      </c>
      <c r="BF262" s="90">
        <f>'Securities Details'!AF165</f>
        <v>0</v>
      </c>
      <c r="BG262" s="90">
        <f>'Securities Details'!AG165</f>
        <v>0</v>
      </c>
      <c r="BH262" s="90">
        <f>'Securities Details'!AH165</f>
        <v>0</v>
      </c>
      <c r="BI262" s="90">
        <f>'Securities Details'!AI165</f>
        <v>0</v>
      </c>
      <c r="BJ262" s="90">
        <f>'Securities Details'!AJ165</f>
        <v>0</v>
      </c>
      <c r="BK262" s="90">
        <f>'Securities Details'!AK165</f>
        <v>0</v>
      </c>
      <c r="BL262" s="90">
        <f>'Securities Details'!AL165</f>
        <v>0</v>
      </c>
      <c r="BM262" s="90">
        <f>'Securities Details'!AM165</f>
        <v>0</v>
      </c>
      <c r="BN262" s="90" t="str">
        <f>IF('Securities Details'!AN165="","",IF('Securities Details'!$E$11="Yes",'Securities Details'!AN165,""))</f>
        <v/>
      </c>
      <c r="BO262" s="90" t="str">
        <f>IF('Securities Details'!AO165="","",IF('Securities Details'!$E$11="Yes",'Securities Details'!AO165,""))</f>
        <v/>
      </c>
      <c r="BP262" s="90" t="str">
        <f>IF('Securities Details'!$E$11="Yes",'Securities Details'!AP165,"")</f>
        <v/>
      </c>
      <c r="BQ262" s="90" t="str">
        <f>IF(BE262=SecDLookups!$S$2,TRIM(LEFT(BF262, SEARCH("-",BF262,1)-1)),"")</f>
        <v/>
      </c>
      <c r="BR262" s="90" t="str">
        <f>IF(BE262=SecDLookups!$S$2,TRIM(RIGHT(BF262, LEN(BF262) - SEARCH("-",BF262,1))),"")</f>
        <v/>
      </c>
      <c r="BS262" s="90" t="str">
        <f>IF(BE262=SecDLookups!$S$3,BF262,"")</f>
        <v/>
      </c>
      <c r="BT262" s="90" t="str">
        <f>IF(BE262=SecDLookups!$S$4,BF262,"")</f>
        <v/>
      </c>
      <c r="BU262" s="90" t="str">
        <f>IF(BG262=SecDLookups!$T$2,TRIM(LEFT(BH262, SEARCH("-",BH262,1)-1)),"")</f>
        <v/>
      </c>
      <c r="BV262" s="90" t="str">
        <f>IF(BG262=SecDLookups!$T$2,TRIM(RIGHT(BH262,LEN(BH262) - SEARCH("-",BH262,1))),"")</f>
        <v/>
      </c>
      <c r="BW262" s="90" t="str">
        <f>IF(BG262=SecDLookups!$T$3,BH262,"")</f>
        <v/>
      </c>
      <c r="BX262" s="90" t="str">
        <f>IF(BG262=SecDLookups!$T$4,BH262,"")</f>
        <v/>
      </c>
      <c r="BY262" s="90" t="str">
        <f>IF(BI262=SecDLookups!$U$2,TRIM(LEFT(BJ262, SEARCH("-",BJ262,1)-1)),"")</f>
        <v/>
      </c>
      <c r="BZ262" s="90" t="str">
        <f>IF(BI262=SecDLookups!$U$2,TRIM(RIGHT(BJ262, LEN(BJ262) - SEARCH("-",BJ262,1))),"")</f>
        <v/>
      </c>
      <c r="CA262" s="90" t="str">
        <f>IF(BI262=SecDLookups!$U$3,BJ262,"")</f>
        <v/>
      </c>
      <c r="CB262" s="90" t="str">
        <f>IF(BI262=SecDLookups!$U$4,BJ262,"")</f>
        <v/>
      </c>
      <c r="CC262" s="90" t="str">
        <f>IF(BK262=SecDLookups!$V$2,TRIM(LEFT(BL262, SEARCH("-",BL262,1)-1)),"")</f>
        <v/>
      </c>
      <c r="CD262" s="90" t="str">
        <f>IF(BK262=SecDLookups!$V$2,TRIM(RIGHT(BL262, LEN(BL262) - SEARCH("-",BL262,1))),"")</f>
        <v/>
      </c>
      <c r="CE262" s="90" t="str">
        <f>IF(BK262=SecDLookups!$V$3,BL262,"")</f>
        <v/>
      </c>
      <c r="CF262" s="90" t="str">
        <f>IF(BK262=SecDLookups!$V$4,BL262,"")</f>
        <v/>
      </c>
    </row>
    <row r="263" spans="28:84" x14ac:dyDescent="0.25">
      <c r="AB263" s="89"/>
      <c r="AC263" s="111">
        <f>'Securities Details'!C166</f>
        <v>0</v>
      </c>
      <c r="AD263" s="111">
        <f>'Securities Details'!D166</f>
        <v>0</v>
      </c>
      <c r="AE263" s="111">
        <f>'Securities Details'!E166</f>
        <v>0</v>
      </c>
      <c r="AF263" s="111">
        <f>'Securities Details'!F166</f>
        <v>0</v>
      </c>
      <c r="AG263" s="111">
        <f>'Securities Details'!G166</f>
        <v>0</v>
      </c>
      <c r="AH263" s="106" t="e">
        <f>VLOOKUP(AG263,SecDLookups!$D$2:$E$11,2,FALSE)</f>
        <v>#N/A</v>
      </c>
      <c r="AI263" s="106">
        <f>'Securities Details'!I166</f>
        <v>0</v>
      </c>
      <c r="AJ263" s="106">
        <f>'Securities Details'!J166</f>
        <v>0</v>
      </c>
      <c r="AK263" s="111">
        <f>'Securities Details'!K166</f>
        <v>0</v>
      </c>
      <c r="AL263" s="111">
        <f>'Securities Details'!L166</f>
        <v>0</v>
      </c>
      <c r="AM263" s="113">
        <f>'Securities Details'!M166</f>
        <v>0</v>
      </c>
      <c r="AN263" s="90">
        <f>'Securities Details'!N166</f>
        <v>0</v>
      </c>
      <c r="AO263" s="90">
        <f>'Securities Details'!O166</f>
        <v>0</v>
      </c>
      <c r="AP263" s="90">
        <f>'Securities Details'!P166</f>
        <v>0</v>
      </c>
      <c r="AQ263" s="90">
        <f>'Securities Details'!Q166</f>
        <v>0</v>
      </c>
      <c r="AR263" s="90">
        <f>'Securities Details'!R166</f>
        <v>0</v>
      </c>
      <c r="AS263" s="97">
        <f>'Securities Details'!S166</f>
        <v>0</v>
      </c>
      <c r="AT263" s="90">
        <f>'Securities Details'!T166</f>
        <v>0</v>
      </c>
      <c r="AU263" s="90">
        <f>'Securities Details'!U166</f>
        <v>0</v>
      </c>
      <c r="AV263" s="90" t="str">
        <f>IF(AU263="Yes",'Securities Details'!V166,"")</f>
        <v/>
      </c>
      <c r="AW263" s="90">
        <f>'Securities Details'!W166</f>
        <v>0</v>
      </c>
      <c r="AX263" s="90">
        <f>'Securities Details'!X166</f>
        <v>0</v>
      </c>
      <c r="AY263" s="97" t="str">
        <f>IF(AU263="Yes",'Securities Details'!Y166,"")</f>
        <v/>
      </c>
      <c r="AZ263" s="90" t="str">
        <f>IF(AU263="Yes",'Securities Details'!Z166,"")</f>
        <v/>
      </c>
      <c r="BA263" s="90">
        <f>'Securities Details'!AB166</f>
        <v>0</v>
      </c>
      <c r="BB263" s="90" t="str">
        <f>IF(AU263="Yes",'Securities Details'!AA166,"")</f>
        <v/>
      </c>
      <c r="BC263" s="90">
        <f>'Securities Details'!AC166</f>
        <v>0</v>
      </c>
      <c r="BD263" s="90">
        <f>'Securities Details'!AD166</f>
        <v>0</v>
      </c>
      <c r="BE263" s="90">
        <f>'Securities Details'!AE166</f>
        <v>0</v>
      </c>
      <c r="BF263" s="90">
        <f>'Securities Details'!AF166</f>
        <v>0</v>
      </c>
      <c r="BG263" s="90">
        <f>'Securities Details'!AG166</f>
        <v>0</v>
      </c>
      <c r="BH263" s="90">
        <f>'Securities Details'!AH166</f>
        <v>0</v>
      </c>
      <c r="BI263" s="90">
        <f>'Securities Details'!AI166</f>
        <v>0</v>
      </c>
      <c r="BJ263" s="90">
        <f>'Securities Details'!AJ166</f>
        <v>0</v>
      </c>
      <c r="BK263" s="90">
        <f>'Securities Details'!AK166</f>
        <v>0</v>
      </c>
      <c r="BL263" s="90">
        <f>'Securities Details'!AL166</f>
        <v>0</v>
      </c>
      <c r="BM263" s="90">
        <f>'Securities Details'!AM166</f>
        <v>0</v>
      </c>
      <c r="BN263" s="90" t="str">
        <f>IF('Securities Details'!AN166="","",IF('Securities Details'!$E$11="Yes",'Securities Details'!AN166,""))</f>
        <v/>
      </c>
      <c r="BO263" s="90" t="str">
        <f>IF('Securities Details'!AO166="","",IF('Securities Details'!$E$11="Yes",'Securities Details'!AO166,""))</f>
        <v/>
      </c>
      <c r="BP263" s="90" t="str">
        <f>IF('Securities Details'!$E$11="Yes",'Securities Details'!AP166,"")</f>
        <v/>
      </c>
      <c r="BQ263" s="90" t="str">
        <f>IF(BE263=SecDLookups!$S$2,TRIM(LEFT(BF263, SEARCH("-",BF263,1)-1)),"")</f>
        <v/>
      </c>
      <c r="BR263" s="90" t="str">
        <f>IF(BE263=SecDLookups!$S$2,TRIM(RIGHT(BF263, LEN(BF263) - SEARCH("-",BF263,1))),"")</f>
        <v/>
      </c>
      <c r="BS263" s="90" t="str">
        <f>IF(BE263=SecDLookups!$S$3,BF263,"")</f>
        <v/>
      </c>
      <c r="BT263" s="90" t="str">
        <f>IF(BE263=SecDLookups!$S$4,BF263,"")</f>
        <v/>
      </c>
      <c r="BU263" s="90" t="str">
        <f>IF(BG263=SecDLookups!$T$2,TRIM(LEFT(BH263, SEARCH("-",BH263,1)-1)),"")</f>
        <v/>
      </c>
      <c r="BV263" s="90" t="str">
        <f>IF(BG263=SecDLookups!$T$2,TRIM(RIGHT(BH263,LEN(BH263) - SEARCH("-",BH263,1))),"")</f>
        <v/>
      </c>
      <c r="BW263" s="90" t="str">
        <f>IF(BG263=SecDLookups!$T$3,BH263,"")</f>
        <v/>
      </c>
      <c r="BX263" s="90" t="str">
        <f>IF(BG263=SecDLookups!$T$4,BH263,"")</f>
        <v/>
      </c>
      <c r="BY263" s="90" t="str">
        <f>IF(BI263=SecDLookups!$U$2,TRIM(LEFT(BJ263, SEARCH("-",BJ263,1)-1)),"")</f>
        <v/>
      </c>
      <c r="BZ263" s="90" t="str">
        <f>IF(BI263=SecDLookups!$U$2,TRIM(RIGHT(BJ263, LEN(BJ263) - SEARCH("-",BJ263,1))),"")</f>
        <v/>
      </c>
      <c r="CA263" s="90" t="str">
        <f>IF(BI263=SecDLookups!$U$3,BJ263,"")</f>
        <v/>
      </c>
      <c r="CB263" s="90" t="str">
        <f>IF(BI263=SecDLookups!$U$4,BJ263,"")</f>
        <v/>
      </c>
      <c r="CC263" s="90" t="str">
        <f>IF(BK263=SecDLookups!$V$2,TRIM(LEFT(BL263, SEARCH("-",BL263,1)-1)),"")</f>
        <v/>
      </c>
      <c r="CD263" s="90" t="str">
        <f>IF(BK263=SecDLookups!$V$2,TRIM(RIGHT(BL263, LEN(BL263) - SEARCH("-",BL263,1))),"")</f>
        <v/>
      </c>
      <c r="CE263" s="90" t="str">
        <f>IF(BK263=SecDLookups!$V$3,BL263,"")</f>
        <v/>
      </c>
      <c r="CF263" s="90" t="str">
        <f>IF(BK263=SecDLookups!$V$4,BL263,"")</f>
        <v/>
      </c>
    </row>
    <row r="264" spans="28:84" x14ac:dyDescent="0.25">
      <c r="AB264" s="89"/>
      <c r="AC264" s="111">
        <f>'Securities Details'!C167</f>
        <v>0</v>
      </c>
      <c r="AD264" s="111">
        <f>'Securities Details'!D167</f>
        <v>0</v>
      </c>
      <c r="AE264" s="111">
        <f>'Securities Details'!E167</f>
        <v>0</v>
      </c>
      <c r="AF264" s="111">
        <f>'Securities Details'!F167</f>
        <v>0</v>
      </c>
      <c r="AG264" s="111">
        <f>'Securities Details'!G167</f>
        <v>0</v>
      </c>
      <c r="AH264" s="106" t="e">
        <f>VLOOKUP(AG264,SecDLookups!$D$2:$E$11,2,FALSE)</f>
        <v>#N/A</v>
      </c>
      <c r="AI264" s="106">
        <f>'Securities Details'!I167</f>
        <v>0</v>
      </c>
      <c r="AJ264" s="106">
        <f>'Securities Details'!J167</f>
        <v>0</v>
      </c>
      <c r="AK264" s="111">
        <f>'Securities Details'!K167</f>
        <v>0</v>
      </c>
      <c r="AL264" s="111">
        <f>'Securities Details'!L167</f>
        <v>0</v>
      </c>
      <c r="AM264" s="113">
        <f>'Securities Details'!M167</f>
        <v>0</v>
      </c>
      <c r="AN264" s="90">
        <f>'Securities Details'!N167</f>
        <v>0</v>
      </c>
      <c r="AO264" s="90">
        <f>'Securities Details'!O167</f>
        <v>0</v>
      </c>
      <c r="AP264" s="90">
        <f>'Securities Details'!P167</f>
        <v>0</v>
      </c>
      <c r="AQ264" s="90">
        <f>'Securities Details'!Q167</f>
        <v>0</v>
      </c>
      <c r="AR264" s="90">
        <f>'Securities Details'!R167</f>
        <v>0</v>
      </c>
      <c r="AS264" s="97">
        <f>'Securities Details'!S167</f>
        <v>0</v>
      </c>
      <c r="AT264" s="90">
        <f>'Securities Details'!T167</f>
        <v>0</v>
      </c>
      <c r="AU264" s="90">
        <f>'Securities Details'!U167</f>
        <v>0</v>
      </c>
      <c r="AV264" s="90" t="str">
        <f>IF(AU264="Yes",'Securities Details'!V167,"")</f>
        <v/>
      </c>
      <c r="AW264" s="90">
        <f>'Securities Details'!W167</f>
        <v>0</v>
      </c>
      <c r="AX264" s="90">
        <f>'Securities Details'!X167</f>
        <v>0</v>
      </c>
      <c r="AY264" s="97" t="str">
        <f>IF(AU264="Yes",'Securities Details'!Y167,"")</f>
        <v/>
      </c>
      <c r="AZ264" s="90" t="str">
        <f>IF(AU264="Yes",'Securities Details'!Z167,"")</f>
        <v/>
      </c>
      <c r="BA264" s="90">
        <f>'Securities Details'!AB167</f>
        <v>0</v>
      </c>
      <c r="BB264" s="90" t="str">
        <f>IF(AU264="Yes",'Securities Details'!AA167,"")</f>
        <v/>
      </c>
      <c r="BC264" s="90">
        <f>'Securities Details'!AC167</f>
        <v>0</v>
      </c>
      <c r="BD264" s="90">
        <f>'Securities Details'!AD167</f>
        <v>0</v>
      </c>
      <c r="BE264" s="90">
        <f>'Securities Details'!AE167</f>
        <v>0</v>
      </c>
      <c r="BF264" s="90">
        <f>'Securities Details'!AF167</f>
        <v>0</v>
      </c>
      <c r="BG264" s="90">
        <f>'Securities Details'!AG167</f>
        <v>0</v>
      </c>
      <c r="BH264" s="90">
        <f>'Securities Details'!AH167</f>
        <v>0</v>
      </c>
      <c r="BI264" s="90">
        <f>'Securities Details'!AI167</f>
        <v>0</v>
      </c>
      <c r="BJ264" s="90">
        <f>'Securities Details'!AJ167</f>
        <v>0</v>
      </c>
      <c r="BK264" s="90">
        <f>'Securities Details'!AK167</f>
        <v>0</v>
      </c>
      <c r="BL264" s="90">
        <f>'Securities Details'!AL167</f>
        <v>0</v>
      </c>
      <c r="BM264" s="90">
        <f>'Securities Details'!AM167</f>
        <v>0</v>
      </c>
      <c r="BN264" s="90" t="str">
        <f>IF('Securities Details'!AN167="","",IF('Securities Details'!$E$11="Yes",'Securities Details'!AN167,""))</f>
        <v/>
      </c>
      <c r="BO264" s="90" t="str">
        <f>IF('Securities Details'!AO167="","",IF('Securities Details'!$E$11="Yes",'Securities Details'!AO167,""))</f>
        <v/>
      </c>
      <c r="BP264" s="90" t="str">
        <f>IF('Securities Details'!$E$11="Yes",'Securities Details'!AP167,"")</f>
        <v/>
      </c>
      <c r="BQ264" s="90" t="str">
        <f>IF(BE264=SecDLookups!$S$2,TRIM(LEFT(BF264, SEARCH("-",BF264,1)-1)),"")</f>
        <v/>
      </c>
      <c r="BR264" s="90" t="str">
        <f>IF(BE264=SecDLookups!$S$2,TRIM(RIGHT(BF264, LEN(BF264) - SEARCH("-",BF264,1))),"")</f>
        <v/>
      </c>
      <c r="BS264" s="90" t="str">
        <f>IF(BE264=SecDLookups!$S$3,BF264,"")</f>
        <v/>
      </c>
      <c r="BT264" s="90" t="str">
        <f>IF(BE264=SecDLookups!$S$4,BF264,"")</f>
        <v/>
      </c>
      <c r="BU264" s="90" t="str">
        <f>IF(BG264=SecDLookups!$T$2,TRIM(LEFT(BH264, SEARCH("-",BH264,1)-1)),"")</f>
        <v/>
      </c>
      <c r="BV264" s="90" t="str">
        <f>IF(BG264=SecDLookups!$T$2,TRIM(RIGHT(BH264,LEN(BH264) - SEARCH("-",BH264,1))),"")</f>
        <v/>
      </c>
      <c r="BW264" s="90" t="str">
        <f>IF(BG264=SecDLookups!$T$3,BH264,"")</f>
        <v/>
      </c>
      <c r="BX264" s="90" t="str">
        <f>IF(BG264=SecDLookups!$T$4,BH264,"")</f>
        <v/>
      </c>
      <c r="BY264" s="90" t="str">
        <f>IF(BI264=SecDLookups!$U$2,TRIM(LEFT(BJ264, SEARCH("-",BJ264,1)-1)),"")</f>
        <v/>
      </c>
      <c r="BZ264" s="90" t="str">
        <f>IF(BI264=SecDLookups!$U$2,TRIM(RIGHT(BJ264, LEN(BJ264) - SEARCH("-",BJ264,1))),"")</f>
        <v/>
      </c>
      <c r="CA264" s="90" t="str">
        <f>IF(BI264=SecDLookups!$U$3,BJ264,"")</f>
        <v/>
      </c>
      <c r="CB264" s="90" t="str">
        <f>IF(BI264=SecDLookups!$U$4,BJ264,"")</f>
        <v/>
      </c>
      <c r="CC264" s="90" t="str">
        <f>IF(BK264=SecDLookups!$V$2,TRIM(LEFT(BL264, SEARCH("-",BL264,1)-1)),"")</f>
        <v/>
      </c>
      <c r="CD264" s="90" t="str">
        <f>IF(BK264=SecDLookups!$V$2,TRIM(RIGHT(BL264, LEN(BL264) - SEARCH("-",BL264,1))),"")</f>
        <v/>
      </c>
      <c r="CE264" s="90" t="str">
        <f>IF(BK264=SecDLookups!$V$3,BL264,"")</f>
        <v/>
      </c>
      <c r="CF264" s="90" t="str">
        <f>IF(BK264=SecDLookups!$V$4,BL264,"")</f>
        <v/>
      </c>
    </row>
    <row r="265" spans="28:84" x14ac:dyDescent="0.25">
      <c r="AB265" s="89"/>
      <c r="AC265" s="111">
        <f>'Securities Details'!C168</f>
        <v>0</v>
      </c>
      <c r="AD265" s="111">
        <f>'Securities Details'!D168</f>
        <v>0</v>
      </c>
      <c r="AE265" s="111">
        <f>'Securities Details'!E168</f>
        <v>0</v>
      </c>
      <c r="AF265" s="111">
        <f>'Securities Details'!F168</f>
        <v>0</v>
      </c>
      <c r="AG265" s="111">
        <f>'Securities Details'!G168</f>
        <v>0</v>
      </c>
      <c r="AH265" s="106" t="e">
        <f>VLOOKUP(AG265,SecDLookups!$D$2:$E$11,2,FALSE)</f>
        <v>#N/A</v>
      </c>
      <c r="AI265" s="106">
        <f>'Securities Details'!I168</f>
        <v>0</v>
      </c>
      <c r="AJ265" s="106">
        <f>'Securities Details'!J168</f>
        <v>0</v>
      </c>
      <c r="AK265" s="111">
        <f>'Securities Details'!K168</f>
        <v>0</v>
      </c>
      <c r="AL265" s="111">
        <f>'Securities Details'!L168</f>
        <v>0</v>
      </c>
      <c r="AM265" s="113">
        <f>'Securities Details'!M168</f>
        <v>0</v>
      </c>
      <c r="AN265" s="90">
        <f>'Securities Details'!N168</f>
        <v>0</v>
      </c>
      <c r="AO265" s="90">
        <f>'Securities Details'!O168</f>
        <v>0</v>
      </c>
      <c r="AP265" s="90">
        <f>'Securities Details'!P168</f>
        <v>0</v>
      </c>
      <c r="AQ265" s="90">
        <f>'Securities Details'!Q168</f>
        <v>0</v>
      </c>
      <c r="AR265" s="90">
        <f>'Securities Details'!R168</f>
        <v>0</v>
      </c>
      <c r="AS265" s="97">
        <f>'Securities Details'!S168</f>
        <v>0</v>
      </c>
      <c r="AT265" s="90">
        <f>'Securities Details'!T168</f>
        <v>0</v>
      </c>
      <c r="AU265" s="90">
        <f>'Securities Details'!U168</f>
        <v>0</v>
      </c>
      <c r="AV265" s="90" t="str">
        <f>IF(AU265="Yes",'Securities Details'!V168,"")</f>
        <v/>
      </c>
      <c r="AW265" s="90">
        <f>'Securities Details'!W168</f>
        <v>0</v>
      </c>
      <c r="AX265" s="90">
        <f>'Securities Details'!X168</f>
        <v>0</v>
      </c>
      <c r="AY265" s="97" t="str">
        <f>IF(AU265="Yes",'Securities Details'!Y168,"")</f>
        <v/>
      </c>
      <c r="AZ265" s="90" t="str">
        <f>IF(AU265="Yes",'Securities Details'!Z168,"")</f>
        <v/>
      </c>
      <c r="BA265" s="90">
        <f>'Securities Details'!AB168</f>
        <v>0</v>
      </c>
      <c r="BB265" s="90" t="str">
        <f>IF(AU265="Yes",'Securities Details'!AA168,"")</f>
        <v/>
      </c>
      <c r="BC265" s="90">
        <f>'Securities Details'!AC168</f>
        <v>0</v>
      </c>
      <c r="BD265" s="90">
        <f>'Securities Details'!AD168</f>
        <v>0</v>
      </c>
      <c r="BE265" s="90">
        <f>'Securities Details'!AE168</f>
        <v>0</v>
      </c>
      <c r="BF265" s="90">
        <f>'Securities Details'!AF168</f>
        <v>0</v>
      </c>
      <c r="BG265" s="90">
        <f>'Securities Details'!AG168</f>
        <v>0</v>
      </c>
      <c r="BH265" s="90">
        <f>'Securities Details'!AH168</f>
        <v>0</v>
      </c>
      <c r="BI265" s="90">
        <f>'Securities Details'!AI168</f>
        <v>0</v>
      </c>
      <c r="BJ265" s="90">
        <f>'Securities Details'!AJ168</f>
        <v>0</v>
      </c>
      <c r="BK265" s="90">
        <f>'Securities Details'!AK168</f>
        <v>0</v>
      </c>
      <c r="BL265" s="90">
        <f>'Securities Details'!AL168</f>
        <v>0</v>
      </c>
      <c r="BM265" s="90">
        <f>'Securities Details'!AM168</f>
        <v>0</v>
      </c>
      <c r="BN265" s="90" t="str">
        <f>IF('Securities Details'!AN168="","",IF('Securities Details'!$E$11="Yes",'Securities Details'!AN168,""))</f>
        <v/>
      </c>
      <c r="BO265" s="90" t="str">
        <f>IF('Securities Details'!AO168="","",IF('Securities Details'!$E$11="Yes",'Securities Details'!AO168,""))</f>
        <v/>
      </c>
      <c r="BP265" s="90" t="str">
        <f>IF('Securities Details'!$E$11="Yes",'Securities Details'!AP168,"")</f>
        <v/>
      </c>
      <c r="BQ265" s="90" t="str">
        <f>IF(BE265=SecDLookups!$S$2,TRIM(LEFT(BF265, SEARCH("-",BF265,1)-1)),"")</f>
        <v/>
      </c>
      <c r="BR265" s="90" t="str">
        <f>IF(BE265=SecDLookups!$S$2,TRIM(RIGHT(BF265, LEN(BF265) - SEARCH("-",BF265,1))),"")</f>
        <v/>
      </c>
      <c r="BS265" s="90" t="str">
        <f>IF(BE265=SecDLookups!$S$3,BF265,"")</f>
        <v/>
      </c>
      <c r="BT265" s="90" t="str">
        <f>IF(BE265=SecDLookups!$S$4,BF265,"")</f>
        <v/>
      </c>
      <c r="BU265" s="90" t="str">
        <f>IF(BG265=SecDLookups!$T$2,TRIM(LEFT(BH265, SEARCH("-",BH265,1)-1)),"")</f>
        <v/>
      </c>
      <c r="BV265" s="90" t="str">
        <f>IF(BG265=SecDLookups!$T$2,TRIM(RIGHT(BH265,LEN(BH265) - SEARCH("-",BH265,1))),"")</f>
        <v/>
      </c>
      <c r="BW265" s="90" t="str">
        <f>IF(BG265=SecDLookups!$T$3,BH265,"")</f>
        <v/>
      </c>
      <c r="BX265" s="90" t="str">
        <f>IF(BG265=SecDLookups!$T$4,BH265,"")</f>
        <v/>
      </c>
      <c r="BY265" s="90" t="str">
        <f>IF(BI265=SecDLookups!$U$2,TRIM(LEFT(BJ265, SEARCH("-",BJ265,1)-1)),"")</f>
        <v/>
      </c>
      <c r="BZ265" s="90" t="str">
        <f>IF(BI265=SecDLookups!$U$2,TRIM(RIGHT(BJ265, LEN(BJ265) - SEARCH("-",BJ265,1))),"")</f>
        <v/>
      </c>
      <c r="CA265" s="90" t="str">
        <f>IF(BI265=SecDLookups!$U$3,BJ265,"")</f>
        <v/>
      </c>
      <c r="CB265" s="90" t="str">
        <f>IF(BI265=SecDLookups!$U$4,BJ265,"")</f>
        <v/>
      </c>
      <c r="CC265" s="90" t="str">
        <f>IF(BK265=SecDLookups!$V$2,TRIM(LEFT(BL265, SEARCH("-",BL265,1)-1)),"")</f>
        <v/>
      </c>
      <c r="CD265" s="90" t="str">
        <f>IF(BK265=SecDLookups!$V$2,TRIM(RIGHT(BL265, LEN(BL265) - SEARCH("-",BL265,1))),"")</f>
        <v/>
      </c>
      <c r="CE265" s="90" t="str">
        <f>IF(BK265=SecDLookups!$V$3,BL265,"")</f>
        <v/>
      </c>
      <c r="CF265" s="90" t="str">
        <f>IF(BK265=SecDLookups!$V$4,BL265,"")</f>
        <v/>
      </c>
    </row>
    <row r="266" spans="28:84" x14ac:dyDescent="0.25">
      <c r="AB266" s="89"/>
      <c r="AC266" s="111">
        <f>'Securities Details'!C169</f>
        <v>0</v>
      </c>
      <c r="AD266" s="111">
        <f>'Securities Details'!D169</f>
        <v>0</v>
      </c>
      <c r="AE266" s="111">
        <f>'Securities Details'!E169</f>
        <v>0</v>
      </c>
      <c r="AF266" s="111">
        <f>'Securities Details'!F169</f>
        <v>0</v>
      </c>
      <c r="AG266" s="111">
        <f>'Securities Details'!G169</f>
        <v>0</v>
      </c>
      <c r="AH266" s="106" t="e">
        <f>VLOOKUP(AG266,SecDLookups!$D$2:$E$11,2,FALSE)</f>
        <v>#N/A</v>
      </c>
      <c r="AI266" s="106">
        <f>'Securities Details'!I169</f>
        <v>0</v>
      </c>
      <c r="AJ266" s="106">
        <f>'Securities Details'!J169</f>
        <v>0</v>
      </c>
      <c r="AK266" s="111">
        <f>'Securities Details'!K169</f>
        <v>0</v>
      </c>
      <c r="AL266" s="111">
        <f>'Securities Details'!L169</f>
        <v>0</v>
      </c>
      <c r="AM266" s="113">
        <f>'Securities Details'!M169</f>
        <v>0</v>
      </c>
      <c r="AN266" s="90">
        <f>'Securities Details'!N169</f>
        <v>0</v>
      </c>
      <c r="AO266" s="90">
        <f>'Securities Details'!O169</f>
        <v>0</v>
      </c>
      <c r="AP266" s="90">
        <f>'Securities Details'!P169</f>
        <v>0</v>
      </c>
      <c r="AQ266" s="90">
        <f>'Securities Details'!Q169</f>
        <v>0</v>
      </c>
      <c r="AR266" s="90">
        <f>'Securities Details'!R169</f>
        <v>0</v>
      </c>
      <c r="AS266" s="97">
        <f>'Securities Details'!S169</f>
        <v>0</v>
      </c>
      <c r="AT266" s="90">
        <f>'Securities Details'!T169</f>
        <v>0</v>
      </c>
      <c r="AU266" s="90">
        <f>'Securities Details'!U169</f>
        <v>0</v>
      </c>
      <c r="AV266" s="90" t="str">
        <f>IF(AU266="Yes",'Securities Details'!V169,"")</f>
        <v/>
      </c>
      <c r="AW266" s="90">
        <f>'Securities Details'!W169</f>
        <v>0</v>
      </c>
      <c r="AX266" s="90">
        <f>'Securities Details'!X169</f>
        <v>0</v>
      </c>
      <c r="AY266" s="97" t="str">
        <f>IF(AU266="Yes",'Securities Details'!Y169,"")</f>
        <v/>
      </c>
      <c r="AZ266" s="90" t="str">
        <f>IF(AU266="Yes",'Securities Details'!Z169,"")</f>
        <v/>
      </c>
      <c r="BA266" s="90">
        <f>'Securities Details'!AB169</f>
        <v>0</v>
      </c>
      <c r="BB266" s="90" t="str">
        <f>IF(AU266="Yes",'Securities Details'!AA169,"")</f>
        <v/>
      </c>
      <c r="BC266" s="90">
        <f>'Securities Details'!AC169</f>
        <v>0</v>
      </c>
      <c r="BD266" s="90">
        <f>'Securities Details'!AD169</f>
        <v>0</v>
      </c>
      <c r="BE266" s="90">
        <f>'Securities Details'!AE169</f>
        <v>0</v>
      </c>
      <c r="BF266" s="90">
        <f>'Securities Details'!AF169</f>
        <v>0</v>
      </c>
      <c r="BG266" s="90">
        <f>'Securities Details'!AG169</f>
        <v>0</v>
      </c>
      <c r="BH266" s="90">
        <f>'Securities Details'!AH169</f>
        <v>0</v>
      </c>
      <c r="BI266" s="90">
        <f>'Securities Details'!AI169</f>
        <v>0</v>
      </c>
      <c r="BJ266" s="90">
        <f>'Securities Details'!AJ169</f>
        <v>0</v>
      </c>
      <c r="BK266" s="90">
        <f>'Securities Details'!AK169</f>
        <v>0</v>
      </c>
      <c r="BL266" s="90">
        <f>'Securities Details'!AL169</f>
        <v>0</v>
      </c>
      <c r="BM266" s="90">
        <f>'Securities Details'!AM169</f>
        <v>0</v>
      </c>
      <c r="BN266" s="90" t="str">
        <f>IF('Securities Details'!AN169="","",IF('Securities Details'!$E$11="Yes",'Securities Details'!AN169,""))</f>
        <v/>
      </c>
      <c r="BO266" s="90" t="str">
        <f>IF('Securities Details'!AO169="","",IF('Securities Details'!$E$11="Yes",'Securities Details'!AO169,""))</f>
        <v/>
      </c>
      <c r="BP266" s="90" t="str">
        <f>IF('Securities Details'!$E$11="Yes",'Securities Details'!AP169,"")</f>
        <v/>
      </c>
      <c r="BQ266" s="90" t="str">
        <f>IF(BE266=SecDLookups!$S$2,TRIM(LEFT(BF266, SEARCH("-",BF266,1)-1)),"")</f>
        <v/>
      </c>
      <c r="BR266" s="90" t="str">
        <f>IF(BE266=SecDLookups!$S$2,TRIM(RIGHT(BF266, LEN(BF266) - SEARCH("-",BF266,1))),"")</f>
        <v/>
      </c>
      <c r="BS266" s="90" t="str">
        <f>IF(BE266=SecDLookups!$S$3,BF266,"")</f>
        <v/>
      </c>
      <c r="BT266" s="90" t="str">
        <f>IF(BE266=SecDLookups!$S$4,BF266,"")</f>
        <v/>
      </c>
      <c r="BU266" s="90" t="str">
        <f>IF(BG266=SecDLookups!$T$2,TRIM(LEFT(BH266, SEARCH("-",BH266,1)-1)),"")</f>
        <v/>
      </c>
      <c r="BV266" s="90" t="str">
        <f>IF(BG266=SecDLookups!$T$2,TRIM(RIGHT(BH266,LEN(BH266) - SEARCH("-",BH266,1))),"")</f>
        <v/>
      </c>
      <c r="BW266" s="90" t="str">
        <f>IF(BG266=SecDLookups!$T$3,BH266,"")</f>
        <v/>
      </c>
      <c r="BX266" s="90" t="str">
        <f>IF(BG266=SecDLookups!$T$4,BH266,"")</f>
        <v/>
      </c>
      <c r="BY266" s="90" t="str">
        <f>IF(BI266=SecDLookups!$U$2,TRIM(LEFT(BJ266, SEARCH("-",BJ266,1)-1)),"")</f>
        <v/>
      </c>
      <c r="BZ266" s="90" t="str">
        <f>IF(BI266=SecDLookups!$U$2,TRIM(RIGHT(BJ266, LEN(BJ266) - SEARCH("-",BJ266,1))),"")</f>
        <v/>
      </c>
      <c r="CA266" s="90" t="str">
        <f>IF(BI266=SecDLookups!$U$3,BJ266,"")</f>
        <v/>
      </c>
      <c r="CB266" s="90" t="str">
        <f>IF(BI266=SecDLookups!$U$4,BJ266,"")</f>
        <v/>
      </c>
      <c r="CC266" s="90" t="str">
        <f>IF(BK266=SecDLookups!$V$2,TRIM(LEFT(BL266, SEARCH("-",BL266,1)-1)),"")</f>
        <v/>
      </c>
      <c r="CD266" s="90" t="str">
        <f>IF(BK266=SecDLookups!$V$2,TRIM(RIGHT(BL266, LEN(BL266) - SEARCH("-",BL266,1))),"")</f>
        <v/>
      </c>
      <c r="CE266" s="90" t="str">
        <f>IF(BK266=SecDLookups!$V$3,BL266,"")</f>
        <v/>
      </c>
      <c r="CF266" s="90" t="str">
        <f>IF(BK266=SecDLookups!$V$4,BL266,"")</f>
        <v/>
      </c>
    </row>
    <row r="267" spans="28:84" x14ac:dyDescent="0.25">
      <c r="AB267" s="89"/>
      <c r="AC267" s="111">
        <f>'Securities Details'!C170</f>
        <v>0</v>
      </c>
      <c r="AD267" s="111">
        <f>'Securities Details'!D170</f>
        <v>0</v>
      </c>
      <c r="AE267" s="111">
        <f>'Securities Details'!E170</f>
        <v>0</v>
      </c>
      <c r="AF267" s="111">
        <f>'Securities Details'!F170</f>
        <v>0</v>
      </c>
      <c r="AG267" s="111">
        <f>'Securities Details'!G170</f>
        <v>0</v>
      </c>
      <c r="AH267" s="106" t="e">
        <f>VLOOKUP(AG267,SecDLookups!$D$2:$E$11,2,FALSE)</f>
        <v>#N/A</v>
      </c>
      <c r="AI267" s="106">
        <f>'Securities Details'!I170</f>
        <v>0</v>
      </c>
      <c r="AJ267" s="106">
        <f>'Securities Details'!J170</f>
        <v>0</v>
      </c>
      <c r="AK267" s="111">
        <f>'Securities Details'!K170</f>
        <v>0</v>
      </c>
      <c r="AL267" s="111">
        <f>'Securities Details'!L170</f>
        <v>0</v>
      </c>
      <c r="AM267" s="113">
        <f>'Securities Details'!M170</f>
        <v>0</v>
      </c>
      <c r="AN267" s="90">
        <f>'Securities Details'!N170</f>
        <v>0</v>
      </c>
      <c r="AO267" s="90">
        <f>'Securities Details'!O170</f>
        <v>0</v>
      </c>
      <c r="AP267" s="90">
        <f>'Securities Details'!P170</f>
        <v>0</v>
      </c>
      <c r="AQ267" s="90">
        <f>'Securities Details'!Q170</f>
        <v>0</v>
      </c>
      <c r="AR267" s="90">
        <f>'Securities Details'!R170</f>
        <v>0</v>
      </c>
      <c r="AS267" s="97">
        <f>'Securities Details'!S170</f>
        <v>0</v>
      </c>
      <c r="AT267" s="90">
        <f>'Securities Details'!T170</f>
        <v>0</v>
      </c>
      <c r="AU267" s="90">
        <f>'Securities Details'!U170</f>
        <v>0</v>
      </c>
      <c r="AV267" s="90" t="str">
        <f>IF(AU267="Yes",'Securities Details'!V170,"")</f>
        <v/>
      </c>
      <c r="AW267" s="90">
        <f>'Securities Details'!W170</f>
        <v>0</v>
      </c>
      <c r="AX267" s="90">
        <f>'Securities Details'!X170</f>
        <v>0</v>
      </c>
      <c r="AY267" s="97" t="str">
        <f>IF(AU267="Yes",'Securities Details'!Y170,"")</f>
        <v/>
      </c>
      <c r="AZ267" s="90" t="str">
        <f>IF(AU267="Yes",'Securities Details'!Z170,"")</f>
        <v/>
      </c>
      <c r="BA267" s="90">
        <f>'Securities Details'!AB170</f>
        <v>0</v>
      </c>
      <c r="BB267" s="90" t="str">
        <f>IF(AU267="Yes",'Securities Details'!AA170,"")</f>
        <v/>
      </c>
      <c r="BC267" s="90">
        <f>'Securities Details'!AC170</f>
        <v>0</v>
      </c>
      <c r="BD267" s="90">
        <f>'Securities Details'!AD170</f>
        <v>0</v>
      </c>
      <c r="BE267" s="90">
        <f>'Securities Details'!AE170</f>
        <v>0</v>
      </c>
      <c r="BF267" s="90">
        <f>'Securities Details'!AF170</f>
        <v>0</v>
      </c>
      <c r="BG267" s="90">
        <f>'Securities Details'!AG170</f>
        <v>0</v>
      </c>
      <c r="BH267" s="90">
        <f>'Securities Details'!AH170</f>
        <v>0</v>
      </c>
      <c r="BI267" s="90">
        <f>'Securities Details'!AI170</f>
        <v>0</v>
      </c>
      <c r="BJ267" s="90">
        <f>'Securities Details'!AJ170</f>
        <v>0</v>
      </c>
      <c r="BK267" s="90">
        <f>'Securities Details'!AK170</f>
        <v>0</v>
      </c>
      <c r="BL267" s="90">
        <f>'Securities Details'!AL170</f>
        <v>0</v>
      </c>
      <c r="BM267" s="90">
        <f>'Securities Details'!AM170</f>
        <v>0</v>
      </c>
      <c r="BN267" s="90" t="str">
        <f>IF('Securities Details'!AN170="","",IF('Securities Details'!$E$11="Yes",'Securities Details'!AN170,""))</f>
        <v/>
      </c>
      <c r="BO267" s="90" t="str">
        <f>IF('Securities Details'!AO170="","",IF('Securities Details'!$E$11="Yes",'Securities Details'!AO170,""))</f>
        <v/>
      </c>
      <c r="BP267" s="90" t="str">
        <f>IF('Securities Details'!$E$11="Yes",'Securities Details'!AP170,"")</f>
        <v/>
      </c>
      <c r="BQ267" s="90" t="str">
        <f>IF(BE267=SecDLookups!$S$2,TRIM(LEFT(BF267, SEARCH("-",BF267,1)-1)),"")</f>
        <v/>
      </c>
      <c r="BR267" s="90" t="str">
        <f>IF(BE267=SecDLookups!$S$2,TRIM(RIGHT(BF267, LEN(BF267) - SEARCH("-",BF267,1))),"")</f>
        <v/>
      </c>
      <c r="BS267" s="90" t="str">
        <f>IF(BE267=SecDLookups!$S$3,BF267,"")</f>
        <v/>
      </c>
      <c r="BT267" s="90" t="str">
        <f>IF(BE267=SecDLookups!$S$4,BF267,"")</f>
        <v/>
      </c>
      <c r="BU267" s="90" t="str">
        <f>IF(BG267=SecDLookups!$T$2,TRIM(LEFT(BH267, SEARCH("-",BH267,1)-1)),"")</f>
        <v/>
      </c>
      <c r="BV267" s="90" t="str">
        <f>IF(BG267=SecDLookups!$T$2,TRIM(RIGHT(BH267,LEN(BH267) - SEARCH("-",BH267,1))),"")</f>
        <v/>
      </c>
      <c r="BW267" s="90" t="str">
        <f>IF(BG267=SecDLookups!$T$3,BH267,"")</f>
        <v/>
      </c>
      <c r="BX267" s="90" t="str">
        <f>IF(BG267=SecDLookups!$T$4,BH267,"")</f>
        <v/>
      </c>
      <c r="BY267" s="90" t="str">
        <f>IF(BI267=SecDLookups!$U$2,TRIM(LEFT(BJ267, SEARCH("-",BJ267,1)-1)),"")</f>
        <v/>
      </c>
      <c r="BZ267" s="90" t="str">
        <f>IF(BI267=SecDLookups!$U$2,TRIM(RIGHT(BJ267, LEN(BJ267) - SEARCH("-",BJ267,1))),"")</f>
        <v/>
      </c>
      <c r="CA267" s="90" t="str">
        <f>IF(BI267=SecDLookups!$U$3,BJ267,"")</f>
        <v/>
      </c>
      <c r="CB267" s="90" t="str">
        <f>IF(BI267=SecDLookups!$U$4,BJ267,"")</f>
        <v/>
      </c>
      <c r="CC267" s="90" t="str">
        <f>IF(BK267=SecDLookups!$V$2,TRIM(LEFT(BL267, SEARCH("-",BL267,1)-1)),"")</f>
        <v/>
      </c>
      <c r="CD267" s="90" t="str">
        <f>IF(BK267=SecDLookups!$V$2,TRIM(RIGHT(BL267, LEN(BL267) - SEARCH("-",BL267,1))),"")</f>
        <v/>
      </c>
      <c r="CE267" s="90" t="str">
        <f>IF(BK267=SecDLookups!$V$3,BL267,"")</f>
        <v/>
      </c>
      <c r="CF267" s="90" t="str">
        <f>IF(BK267=SecDLookups!$V$4,BL267,"")</f>
        <v/>
      </c>
    </row>
    <row r="268" spans="28:84" x14ac:dyDescent="0.25">
      <c r="AB268" s="89"/>
      <c r="AC268" s="111">
        <f>'Securities Details'!C171</f>
        <v>0</v>
      </c>
      <c r="AD268" s="111">
        <f>'Securities Details'!D171</f>
        <v>0</v>
      </c>
      <c r="AE268" s="111">
        <f>'Securities Details'!E171</f>
        <v>0</v>
      </c>
      <c r="AF268" s="111">
        <f>'Securities Details'!F171</f>
        <v>0</v>
      </c>
      <c r="AG268" s="111">
        <f>'Securities Details'!G171</f>
        <v>0</v>
      </c>
      <c r="AH268" s="106" t="e">
        <f>VLOOKUP(AG268,SecDLookups!$D$2:$E$11,2,FALSE)</f>
        <v>#N/A</v>
      </c>
      <c r="AI268" s="106">
        <f>'Securities Details'!I171</f>
        <v>0</v>
      </c>
      <c r="AJ268" s="106">
        <f>'Securities Details'!J171</f>
        <v>0</v>
      </c>
      <c r="AK268" s="111">
        <f>'Securities Details'!K171</f>
        <v>0</v>
      </c>
      <c r="AL268" s="111">
        <f>'Securities Details'!L171</f>
        <v>0</v>
      </c>
      <c r="AM268" s="113">
        <f>'Securities Details'!M171</f>
        <v>0</v>
      </c>
      <c r="AN268" s="90">
        <f>'Securities Details'!N171</f>
        <v>0</v>
      </c>
      <c r="AO268" s="90">
        <f>'Securities Details'!O171</f>
        <v>0</v>
      </c>
      <c r="AP268" s="90">
        <f>'Securities Details'!P171</f>
        <v>0</v>
      </c>
      <c r="AQ268" s="90">
        <f>'Securities Details'!Q171</f>
        <v>0</v>
      </c>
      <c r="AR268" s="90">
        <f>'Securities Details'!R171</f>
        <v>0</v>
      </c>
      <c r="AS268" s="97">
        <f>'Securities Details'!S171</f>
        <v>0</v>
      </c>
      <c r="AT268" s="90">
        <f>'Securities Details'!T171</f>
        <v>0</v>
      </c>
      <c r="AU268" s="90">
        <f>'Securities Details'!U171</f>
        <v>0</v>
      </c>
      <c r="AV268" s="90" t="str">
        <f>IF(AU268="Yes",'Securities Details'!V171,"")</f>
        <v/>
      </c>
      <c r="AW268" s="90">
        <f>'Securities Details'!W171</f>
        <v>0</v>
      </c>
      <c r="AX268" s="90">
        <f>'Securities Details'!X171</f>
        <v>0</v>
      </c>
      <c r="AY268" s="97" t="str">
        <f>IF(AU268="Yes",'Securities Details'!Y171,"")</f>
        <v/>
      </c>
      <c r="AZ268" s="90" t="str">
        <f>IF(AU268="Yes",'Securities Details'!Z171,"")</f>
        <v/>
      </c>
      <c r="BA268" s="90">
        <f>'Securities Details'!AB171</f>
        <v>0</v>
      </c>
      <c r="BB268" s="90" t="str">
        <f>IF(AU268="Yes",'Securities Details'!AA171,"")</f>
        <v/>
      </c>
      <c r="BC268" s="90">
        <f>'Securities Details'!AC171</f>
        <v>0</v>
      </c>
      <c r="BD268" s="90">
        <f>'Securities Details'!AD171</f>
        <v>0</v>
      </c>
      <c r="BE268" s="90">
        <f>'Securities Details'!AE171</f>
        <v>0</v>
      </c>
      <c r="BF268" s="90">
        <f>'Securities Details'!AF171</f>
        <v>0</v>
      </c>
      <c r="BG268" s="90">
        <f>'Securities Details'!AG171</f>
        <v>0</v>
      </c>
      <c r="BH268" s="90">
        <f>'Securities Details'!AH171</f>
        <v>0</v>
      </c>
      <c r="BI268" s="90">
        <f>'Securities Details'!AI171</f>
        <v>0</v>
      </c>
      <c r="BJ268" s="90">
        <f>'Securities Details'!AJ171</f>
        <v>0</v>
      </c>
      <c r="BK268" s="90">
        <f>'Securities Details'!AK171</f>
        <v>0</v>
      </c>
      <c r="BL268" s="90">
        <f>'Securities Details'!AL171</f>
        <v>0</v>
      </c>
      <c r="BM268" s="90">
        <f>'Securities Details'!AM171</f>
        <v>0</v>
      </c>
      <c r="BN268" s="90" t="str">
        <f>IF('Securities Details'!AN171="","",IF('Securities Details'!$E$11="Yes",'Securities Details'!AN171,""))</f>
        <v/>
      </c>
      <c r="BO268" s="90" t="str">
        <f>IF('Securities Details'!AO171="","",IF('Securities Details'!$E$11="Yes",'Securities Details'!AO171,""))</f>
        <v/>
      </c>
      <c r="BP268" s="90" t="str">
        <f>IF('Securities Details'!$E$11="Yes",'Securities Details'!AP171,"")</f>
        <v/>
      </c>
      <c r="BQ268" s="90" t="str">
        <f>IF(BE268=SecDLookups!$S$2,TRIM(LEFT(BF268, SEARCH("-",BF268,1)-1)),"")</f>
        <v/>
      </c>
      <c r="BR268" s="90" t="str">
        <f>IF(BE268=SecDLookups!$S$2,TRIM(RIGHT(BF268, LEN(BF268) - SEARCH("-",BF268,1))),"")</f>
        <v/>
      </c>
      <c r="BS268" s="90" t="str">
        <f>IF(BE268=SecDLookups!$S$3,BF268,"")</f>
        <v/>
      </c>
      <c r="BT268" s="90" t="str">
        <f>IF(BE268=SecDLookups!$S$4,BF268,"")</f>
        <v/>
      </c>
      <c r="BU268" s="90" t="str">
        <f>IF(BG268=SecDLookups!$T$2,TRIM(LEFT(BH268, SEARCH("-",BH268,1)-1)),"")</f>
        <v/>
      </c>
      <c r="BV268" s="90" t="str">
        <f>IF(BG268=SecDLookups!$T$2,TRIM(RIGHT(BH268,LEN(BH268) - SEARCH("-",BH268,1))),"")</f>
        <v/>
      </c>
      <c r="BW268" s="90" t="str">
        <f>IF(BG268=SecDLookups!$T$3,BH268,"")</f>
        <v/>
      </c>
      <c r="BX268" s="90" t="str">
        <f>IF(BG268=SecDLookups!$T$4,BH268,"")</f>
        <v/>
      </c>
      <c r="BY268" s="90" t="str">
        <f>IF(BI268=SecDLookups!$U$2,TRIM(LEFT(BJ268, SEARCH("-",BJ268,1)-1)),"")</f>
        <v/>
      </c>
      <c r="BZ268" s="90" t="str">
        <f>IF(BI268=SecDLookups!$U$2,TRIM(RIGHT(BJ268, LEN(BJ268) - SEARCH("-",BJ268,1))),"")</f>
        <v/>
      </c>
      <c r="CA268" s="90" t="str">
        <f>IF(BI268=SecDLookups!$U$3,BJ268,"")</f>
        <v/>
      </c>
      <c r="CB268" s="90" t="str">
        <f>IF(BI268=SecDLookups!$U$4,BJ268,"")</f>
        <v/>
      </c>
      <c r="CC268" s="90" t="str">
        <f>IF(BK268=SecDLookups!$V$2,TRIM(LEFT(BL268, SEARCH("-",BL268,1)-1)),"")</f>
        <v/>
      </c>
      <c r="CD268" s="90" t="str">
        <f>IF(BK268=SecDLookups!$V$2,TRIM(RIGHT(BL268, LEN(BL268) - SEARCH("-",BL268,1))),"")</f>
        <v/>
      </c>
      <c r="CE268" s="90" t="str">
        <f>IF(BK268=SecDLookups!$V$3,BL268,"")</f>
        <v/>
      </c>
      <c r="CF268" s="90" t="str">
        <f>IF(BK268=SecDLookups!$V$4,BL268,"")</f>
        <v/>
      </c>
    </row>
    <row r="269" spans="28:84" x14ac:dyDescent="0.25">
      <c r="AB269" s="89"/>
      <c r="AC269" s="111">
        <f>'Securities Details'!C172</f>
        <v>0</v>
      </c>
      <c r="AD269" s="111">
        <f>'Securities Details'!D172</f>
        <v>0</v>
      </c>
      <c r="AE269" s="111">
        <f>'Securities Details'!E172</f>
        <v>0</v>
      </c>
      <c r="AF269" s="111">
        <f>'Securities Details'!F172</f>
        <v>0</v>
      </c>
      <c r="AG269" s="111">
        <f>'Securities Details'!G172</f>
        <v>0</v>
      </c>
      <c r="AH269" s="106" t="e">
        <f>VLOOKUP(AG269,SecDLookups!$D$2:$E$11,2,FALSE)</f>
        <v>#N/A</v>
      </c>
      <c r="AI269" s="106">
        <f>'Securities Details'!I172</f>
        <v>0</v>
      </c>
      <c r="AJ269" s="106">
        <f>'Securities Details'!J172</f>
        <v>0</v>
      </c>
      <c r="AK269" s="111">
        <f>'Securities Details'!K172</f>
        <v>0</v>
      </c>
      <c r="AL269" s="111">
        <f>'Securities Details'!L172</f>
        <v>0</v>
      </c>
      <c r="AM269" s="113">
        <f>'Securities Details'!M172</f>
        <v>0</v>
      </c>
      <c r="AN269" s="90">
        <f>'Securities Details'!N172</f>
        <v>0</v>
      </c>
      <c r="AO269" s="90">
        <f>'Securities Details'!O172</f>
        <v>0</v>
      </c>
      <c r="AP269" s="90">
        <f>'Securities Details'!P172</f>
        <v>0</v>
      </c>
      <c r="AQ269" s="90">
        <f>'Securities Details'!Q172</f>
        <v>0</v>
      </c>
      <c r="AR269" s="90">
        <f>'Securities Details'!R172</f>
        <v>0</v>
      </c>
      <c r="AS269" s="97">
        <f>'Securities Details'!S172</f>
        <v>0</v>
      </c>
      <c r="AT269" s="90">
        <f>'Securities Details'!T172</f>
        <v>0</v>
      </c>
      <c r="AU269" s="90">
        <f>'Securities Details'!U172</f>
        <v>0</v>
      </c>
      <c r="AV269" s="90" t="str">
        <f>IF(AU269="Yes",'Securities Details'!V172,"")</f>
        <v/>
      </c>
      <c r="AW269" s="90">
        <f>'Securities Details'!W172</f>
        <v>0</v>
      </c>
      <c r="AX269" s="90">
        <f>'Securities Details'!X172</f>
        <v>0</v>
      </c>
      <c r="AY269" s="97" t="str">
        <f>IF(AU269="Yes",'Securities Details'!Y172,"")</f>
        <v/>
      </c>
      <c r="AZ269" s="90" t="str">
        <f>IF(AU269="Yes",'Securities Details'!Z172,"")</f>
        <v/>
      </c>
      <c r="BA269" s="90">
        <f>'Securities Details'!AB172</f>
        <v>0</v>
      </c>
      <c r="BB269" s="90" t="str">
        <f>IF(AU269="Yes",'Securities Details'!AA172,"")</f>
        <v/>
      </c>
      <c r="BC269" s="90">
        <f>'Securities Details'!AC172</f>
        <v>0</v>
      </c>
      <c r="BD269" s="90">
        <f>'Securities Details'!AD172</f>
        <v>0</v>
      </c>
      <c r="BE269" s="90">
        <f>'Securities Details'!AE172</f>
        <v>0</v>
      </c>
      <c r="BF269" s="90">
        <f>'Securities Details'!AF172</f>
        <v>0</v>
      </c>
      <c r="BG269" s="90">
        <f>'Securities Details'!AG172</f>
        <v>0</v>
      </c>
      <c r="BH269" s="90">
        <f>'Securities Details'!AH172</f>
        <v>0</v>
      </c>
      <c r="BI269" s="90">
        <f>'Securities Details'!AI172</f>
        <v>0</v>
      </c>
      <c r="BJ269" s="90">
        <f>'Securities Details'!AJ172</f>
        <v>0</v>
      </c>
      <c r="BK269" s="90">
        <f>'Securities Details'!AK172</f>
        <v>0</v>
      </c>
      <c r="BL269" s="90">
        <f>'Securities Details'!AL172</f>
        <v>0</v>
      </c>
      <c r="BM269" s="90">
        <f>'Securities Details'!AM172</f>
        <v>0</v>
      </c>
      <c r="BN269" s="90" t="str">
        <f>IF('Securities Details'!AN172="","",IF('Securities Details'!$E$11="Yes",'Securities Details'!AN172,""))</f>
        <v/>
      </c>
      <c r="BO269" s="90" t="str">
        <f>IF('Securities Details'!AO172="","",IF('Securities Details'!$E$11="Yes",'Securities Details'!AO172,""))</f>
        <v/>
      </c>
      <c r="BP269" s="90" t="str">
        <f>IF('Securities Details'!$E$11="Yes",'Securities Details'!AP172,"")</f>
        <v/>
      </c>
      <c r="BQ269" s="90" t="str">
        <f>IF(BE269=SecDLookups!$S$2,TRIM(LEFT(BF269, SEARCH("-",BF269,1)-1)),"")</f>
        <v/>
      </c>
      <c r="BR269" s="90" t="str">
        <f>IF(BE269=SecDLookups!$S$2,TRIM(RIGHT(BF269, LEN(BF269) - SEARCH("-",BF269,1))),"")</f>
        <v/>
      </c>
      <c r="BS269" s="90" t="str">
        <f>IF(BE269=SecDLookups!$S$3,BF269,"")</f>
        <v/>
      </c>
      <c r="BT269" s="90" t="str">
        <f>IF(BE269=SecDLookups!$S$4,BF269,"")</f>
        <v/>
      </c>
      <c r="BU269" s="90" t="str">
        <f>IF(BG269=SecDLookups!$T$2,TRIM(LEFT(BH269, SEARCH("-",BH269,1)-1)),"")</f>
        <v/>
      </c>
      <c r="BV269" s="90" t="str">
        <f>IF(BG269=SecDLookups!$T$2,TRIM(RIGHT(BH269,LEN(BH269) - SEARCH("-",BH269,1))),"")</f>
        <v/>
      </c>
      <c r="BW269" s="90" t="str">
        <f>IF(BG269=SecDLookups!$T$3,BH269,"")</f>
        <v/>
      </c>
      <c r="BX269" s="90" t="str">
        <f>IF(BG269=SecDLookups!$T$4,BH269,"")</f>
        <v/>
      </c>
      <c r="BY269" s="90" t="str">
        <f>IF(BI269=SecDLookups!$U$2,TRIM(LEFT(BJ269, SEARCH("-",BJ269,1)-1)),"")</f>
        <v/>
      </c>
      <c r="BZ269" s="90" t="str">
        <f>IF(BI269=SecDLookups!$U$2,TRIM(RIGHT(BJ269, LEN(BJ269) - SEARCH("-",BJ269,1))),"")</f>
        <v/>
      </c>
      <c r="CA269" s="90" t="str">
        <f>IF(BI269=SecDLookups!$U$3,BJ269,"")</f>
        <v/>
      </c>
      <c r="CB269" s="90" t="str">
        <f>IF(BI269=SecDLookups!$U$4,BJ269,"")</f>
        <v/>
      </c>
      <c r="CC269" s="90" t="str">
        <f>IF(BK269=SecDLookups!$V$2,TRIM(LEFT(BL269, SEARCH("-",BL269,1)-1)),"")</f>
        <v/>
      </c>
      <c r="CD269" s="90" t="str">
        <f>IF(BK269=SecDLookups!$V$2,TRIM(RIGHT(BL269, LEN(BL269) - SEARCH("-",BL269,1))),"")</f>
        <v/>
      </c>
      <c r="CE269" s="90" t="str">
        <f>IF(BK269=SecDLookups!$V$3,BL269,"")</f>
        <v/>
      </c>
      <c r="CF269" s="90" t="str">
        <f>IF(BK269=SecDLookups!$V$4,BL269,"")</f>
        <v/>
      </c>
    </row>
    <row r="270" spans="28:84" x14ac:dyDescent="0.25">
      <c r="AB270" s="89"/>
      <c r="AC270" s="111">
        <f>'Securities Details'!C173</f>
        <v>0</v>
      </c>
      <c r="AD270" s="111">
        <f>'Securities Details'!D173</f>
        <v>0</v>
      </c>
      <c r="AE270" s="111">
        <f>'Securities Details'!E173</f>
        <v>0</v>
      </c>
      <c r="AF270" s="111">
        <f>'Securities Details'!F173</f>
        <v>0</v>
      </c>
      <c r="AG270" s="111">
        <f>'Securities Details'!G173</f>
        <v>0</v>
      </c>
      <c r="AH270" s="106" t="e">
        <f>VLOOKUP(AG270,SecDLookups!$D$2:$E$11,2,FALSE)</f>
        <v>#N/A</v>
      </c>
      <c r="AI270" s="106">
        <f>'Securities Details'!I173</f>
        <v>0</v>
      </c>
      <c r="AJ270" s="106">
        <f>'Securities Details'!J173</f>
        <v>0</v>
      </c>
      <c r="AK270" s="111">
        <f>'Securities Details'!K173</f>
        <v>0</v>
      </c>
      <c r="AL270" s="111">
        <f>'Securities Details'!L173</f>
        <v>0</v>
      </c>
      <c r="AM270" s="113">
        <f>'Securities Details'!M173</f>
        <v>0</v>
      </c>
      <c r="AN270" s="90">
        <f>'Securities Details'!N173</f>
        <v>0</v>
      </c>
      <c r="AO270" s="90">
        <f>'Securities Details'!O173</f>
        <v>0</v>
      </c>
      <c r="AP270" s="90">
        <f>'Securities Details'!P173</f>
        <v>0</v>
      </c>
      <c r="AQ270" s="90">
        <f>'Securities Details'!Q173</f>
        <v>0</v>
      </c>
      <c r="AR270" s="90">
        <f>'Securities Details'!R173</f>
        <v>0</v>
      </c>
      <c r="AS270" s="97">
        <f>'Securities Details'!S173</f>
        <v>0</v>
      </c>
      <c r="AT270" s="90">
        <f>'Securities Details'!T173</f>
        <v>0</v>
      </c>
      <c r="AU270" s="90">
        <f>'Securities Details'!U173</f>
        <v>0</v>
      </c>
      <c r="AV270" s="90" t="str">
        <f>IF(AU270="Yes",'Securities Details'!V173,"")</f>
        <v/>
      </c>
      <c r="AW270" s="90">
        <f>'Securities Details'!W173</f>
        <v>0</v>
      </c>
      <c r="AX270" s="90">
        <f>'Securities Details'!X173</f>
        <v>0</v>
      </c>
      <c r="AY270" s="97" t="str">
        <f>IF(AU270="Yes",'Securities Details'!Y173,"")</f>
        <v/>
      </c>
      <c r="AZ270" s="90" t="str">
        <f>IF(AU270="Yes",'Securities Details'!Z173,"")</f>
        <v/>
      </c>
      <c r="BA270" s="90">
        <f>'Securities Details'!AB173</f>
        <v>0</v>
      </c>
      <c r="BB270" s="90" t="str">
        <f>IF(AU270="Yes",'Securities Details'!AA173,"")</f>
        <v/>
      </c>
      <c r="BC270" s="90">
        <f>'Securities Details'!AC173</f>
        <v>0</v>
      </c>
      <c r="BD270" s="90">
        <f>'Securities Details'!AD173</f>
        <v>0</v>
      </c>
      <c r="BE270" s="90">
        <f>'Securities Details'!AE173</f>
        <v>0</v>
      </c>
      <c r="BF270" s="90">
        <f>'Securities Details'!AF173</f>
        <v>0</v>
      </c>
      <c r="BG270" s="90">
        <f>'Securities Details'!AG173</f>
        <v>0</v>
      </c>
      <c r="BH270" s="90">
        <f>'Securities Details'!AH173</f>
        <v>0</v>
      </c>
      <c r="BI270" s="90">
        <f>'Securities Details'!AI173</f>
        <v>0</v>
      </c>
      <c r="BJ270" s="90">
        <f>'Securities Details'!AJ173</f>
        <v>0</v>
      </c>
      <c r="BK270" s="90">
        <f>'Securities Details'!AK173</f>
        <v>0</v>
      </c>
      <c r="BL270" s="90">
        <f>'Securities Details'!AL173</f>
        <v>0</v>
      </c>
      <c r="BM270" s="90">
        <f>'Securities Details'!AM173</f>
        <v>0</v>
      </c>
      <c r="BN270" s="90" t="str">
        <f>IF('Securities Details'!AN173="","",IF('Securities Details'!$E$11="Yes",'Securities Details'!AN173,""))</f>
        <v/>
      </c>
      <c r="BO270" s="90" t="str">
        <f>IF('Securities Details'!AO173="","",IF('Securities Details'!$E$11="Yes",'Securities Details'!AO173,""))</f>
        <v/>
      </c>
      <c r="BP270" s="90" t="str">
        <f>IF('Securities Details'!$E$11="Yes",'Securities Details'!AP173,"")</f>
        <v/>
      </c>
      <c r="BQ270" s="90" t="str">
        <f>IF(BE270=SecDLookups!$S$2,TRIM(LEFT(BF270, SEARCH("-",BF270,1)-1)),"")</f>
        <v/>
      </c>
      <c r="BR270" s="90" t="str">
        <f>IF(BE270=SecDLookups!$S$2,TRIM(RIGHT(BF270, LEN(BF270) - SEARCH("-",BF270,1))),"")</f>
        <v/>
      </c>
      <c r="BS270" s="90" t="str">
        <f>IF(BE270=SecDLookups!$S$3,BF270,"")</f>
        <v/>
      </c>
      <c r="BT270" s="90" t="str">
        <f>IF(BE270=SecDLookups!$S$4,BF270,"")</f>
        <v/>
      </c>
      <c r="BU270" s="90" t="str">
        <f>IF(BG270=SecDLookups!$T$2,TRIM(LEFT(BH270, SEARCH("-",BH270,1)-1)),"")</f>
        <v/>
      </c>
      <c r="BV270" s="90" t="str">
        <f>IF(BG270=SecDLookups!$T$2,TRIM(RIGHT(BH270,LEN(BH270) - SEARCH("-",BH270,1))),"")</f>
        <v/>
      </c>
      <c r="BW270" s="90" t="str">
        <f>IF(BG270=SecDLookups!$T$3,BH270,"")</f>
        <v/>
      </c>
      <c r="BX270" s="90" t="str">
        <f>IF(BG270=SecDLookups!$T$4,BH270,"")</f>
        <v/>
      </c>
      <c r="BY270" s="90" t="str">
        <f>IF(BI270=SecDLookups!$U$2,TRIM(LEFT(BJ270, SEARCH("-",BJ270,1)-1)),"")</f>
        <v/>
      </c>
      <c r="BZ270" s="90" t="str">
        <f>IF(BI270=SecDLookups!$U$2,TRIM(RIGHT(BJ270, LEN(BJ270) - SEARCH("-",BJ270,1))),"")</f>
        <v/>
      </c>
      <c r="CA270" s="90" t="str">
        <f>IF(BI270=SecDLookups!$U$3,BJ270,"")</f>
        <v/>
      </c>
      <c r="CB270" s="90" t="str">
        <f>IF(BI270=SecDLookups!$U$4,BJ270,"")</f>
        <v/>
      </c>
      <c r="CC270" s="90" t="str">
        <f>IF(BK270=SecDLookups!$V$2,TRIM(LEFT(BL270, SEARCH("-",BL270,1)-1)),"")</f>
        <v/>
      </c>
      <c r="CD270" s="90" t="str">
        <f>IF(BK270=SecDLookups!$V$2,TRIM(RIGHT(BL270, LEN(BL270) - SEARCH("-",BL270,1))),"")</f>
        <v/>
      </c>
      <c r="CE270" s="90" t="str">
        <f>IF(BK270=SecDLookups!$V$3,BL270,"")</f>
        <v/>
      </c>
      <c r="CF270" s="90" t="str">
        <f>IF(BK270=SecDLookups!$V$4,BL270,"")</f>
        <v/>
      </c>
    </row>
    <row r="271" spans="28:84" x14ac:dyDescent="0.25">
      <c r="AB271" s="89"/>
      <c r="AC271" s="111">
        <f>'Securities Details'!C174</f>
        <v>0</v>
      </c>
      <c r="AD271" s="111">
        <f>'Securities Details'!D174</f>
        <v>0</v>
      </c>
      <c r="AE271" s="111">
        <f>'Securities Details'!E174</f>
        <v>0</v>
      </c>
      <c r="AF271" s="111">
        <f>'Securities Details'!F174</f>
        <v>0</v>
      </c>
      <c r="AG271" s="111">
        <f>'Securities Details'!G174</f>
        <v>0</v>
      </c>
      <c r="AH271" s="106" t="e">
        <f>VLOOKUP(AG271,SecDLookups!$D$2:$E$11,2,FALSE)</f>
        <v>#N/A</v>
      </c>
      <c r="AI271" s="106">
        <f>'Securities Details'!I174</f>
        <v>0</v>
      </c>
      <c r="AJ271" s="106">
        <f>'Securities Details'!J174</f>
        <v>0</v>
      </c>
      <c r="AK271" s="111">
        <f>'Securities Details'!K174</f>
        <v>0</v>
      </c>
      <c r="AL271" s="111">
        <f>'Securities Details'!L174</f>
        <v>0</v>
      </c>
      <c r="AM271" s="113">
        <f>'Securities Details'!M174</f>
        <v>0</v>
      </c>
      <c r="AN271" s="90">
        <f>'Securities Details'!N174</f>
        <v>0</v>
      </c>
      <c r="AO271" s="90">
        <f>'Securities Details'!O174</f>
        <v>0</v>
      </c>
      <c r="AP271" s="90">
        <f>'Securities Details'!P174</f>
        <v>0</v>
      </c>
      <c r="AQ271" s="90">
        <f>'Securities Details'!Q174</f>
        <v>0</v>
      </c>
      <c r="AR271" s="90">
        <f>'Securities Details'!R174</f>
        <v>0</v>
      </c>
      <c r="AS271" s="97">
        <f>'Securities Details'!S174</f>
        <v>0</v>
      </c>
      <c r="AT271" s="90">
        <f>'Securities Details'!T174</f>
        <v>0</v>
      </c>
      <c r="AU271" s="90">
        <f>'Securities Details'!U174</f>
        <v>0</v>
      </c>
      <c r="AV271" s="90" t="str">
        <f>IF(AU271="Yes",'Securities Details'!V174,"")</f>
        <v/>
      </c>
      <c r="AW271" s="90">
        <f>'Securities Details'!W174</f>
        <v>0</v>
      </c>
      <c r="AX271" s="90">
        <f>'Securities Details'!X174</f>
        <v>0</v>
      </c>
      <c r="AY271" s="97" t="str">
        <f>IF(AU271="Yes",'Securities Details'!Y174,"")</f>
        <v/>
      </c>
      <c r="AZ271" s="90" t="str">
        <f>IF(AU271="Yes",'Securities Details'!Z174,"")</f>
        <v/>
      </c>
      <c r="BA271" s="90">
        <f>'Securities Details'!AB174</f>
        <v>0</v>
      </c>
      <c r="BB271" s="90" t="str">
        <f>IF(AU271="Yes",'Securities Details'!AA174,"")</f>
        <v/>
      </c>
      <c r="BC271" s="90">
        <f>'Securities Details'!AC174</f>
        <v>0</v>
      </c>
      <c r="BD271" s="90">
        <f>'Securities Details'!AD174</f>
        <v>0</v>
      </c>
      <c r="BE271" s="90">
        <f>'Securities Details'!AE174</f>
        <v>0</v>
      </c>
      <c r="BF271" s="90">
        <f>'Securities Details'!AF174</f>
        <v>0</v>
      </c>
      <c r="BG271" s="90">
        <f>'Securities Details'!AG174</f>
        <v>0</v>
      </c>
      <c r="BH271" s="90">
        <f>'Securities Details'!AH174</f>
        <v>0</v>
      </c>
      <c r="BI271" s="90">
        <f>'Securities Details'!AI174</f>
        <v>0</v>
      </c>
      <c r="BJ271" s="90">
        <f>'Securities Details'!AJ174</f>
        <v>0</v>
      </c>
      <c r="BK271" s="90">
        <f>'Securities Details'!AK174</f>
        <v>0</v>
      </c>
      <c r="BL271" s="90">
        <f>'Securities Details'!AL174</f>
        <v>0</v>
      </c>
      <c r="BM271" s="90">
        <f>'Securities Details'!AM174</f>
        <v>0</v>
      </c>
      <c r="BN271" s="90" t="str">
        <f>IF('Securities Details'!AN174="","",IF('Securities Details'!$E$11="Yes",'Securities Details'!AN174,""))</f>
        <v/>
      </c>
      <c r="BO271" s="90" t="str">
        <f>IF('Securities Details'!AO174="","",IF('Securities Details'!$E$11="Yes",'Securities Details'!AO174,""))</f>
        <v/>
      </c>
      <c r="BP271" s="90" t="str">
        <f>IF('Securities Details'!$E$11="Yes",'Securities Details'!AP174,"")</f>
        <v/>
      </c>
      <c r="BQ271" s="90" t="str">
        <f>IF(BE271=SecDLookups!$S$2,TRIM(LEFT(BF271, SEARCH("-",BF271,1)-1)),"")</f>
        <v/>
      </c>
      <c r="BR271" s="90" t="str">
        <f>IF(BE271=SecDLookups!$S$2,TRIM(RIGHT(BF271, LEN(BF271) - SEARCH("-",BF271,1))),"")</f>
        <v/>
      </c>
      <c r="BS271" s="90" t="str">
        <f>IF(BE271=SecDLookups!$S$3,BF271,"")</f>
        <v/>
      </c>
      <c r="BT271" s="90" t="str">
        <f>IF(BE271=SecDLookups!$S$4,BF271,"")</f>
        <v/>
      </c>
      <c r="BU271" s="90" t="str">
        <f>IF(BG271=SecDLookups!$T$2,TRIM(LEFT(BH271, SEARCH("-",BH271,1)-1)),"")</f>
        <v/>
      </c>
      <c r="BV271" s="90" t="str">
        <f>IF(BG271=SecDLookups!$T$2,TRIM(RIGHT(BH271,LEN(BH271) - SEARCH("-",BH271,1))),"")</f>
        <v/>
      </c>
      <c r="BW271" s="90" t="str">
        <f>IF(BG271=SecDLookups!$T$3,BH271,"")</f>
        <v/>
      </c>
      <c r="BX271" s="90" t="str">
        <f>IF(BG271=SecDLookups!$T$4,BH271,"")</f>
        <v/>
      </c>
      <c r="BY271" s="90" t="str">
        <f>IF(BI271=SecDLookups!$U$2,TRIM(LEFT(BJ271, SEARCH("-",BJ271,1)-1)),"")</f>
        <v/>
      </c>
      <c r="BZ271" s="90" t="str">
        <f>IF(BI271=SecDLookups!$U$2,TRIM(RIGHT(BJ271, LEN(BJ271) - SEARCH("-",BJ271,1))),"")</f>
        <v/>
      </c>
      <c r="CA271" s="90" t="str">
        <f>IF(BI271=SecDLookups!$U$3,BJ271,"")</f>
        <v/>
      </c>
      <c r="CB271" s="90" t="str">
        <f>IF(BI271=SecDLookups!$U$4,BJ271,"")</f>
        <v/>
      </c>
      <c r="CC271" s="90" t="str">
        <f>IF(BK271=SecDLookups!$V$2,TRIM(LEFT(BL271, SEARCH("-",BL271,1)-1)),"")</f>
        <v/>
      </c>
      <c r="CD271" s="90" t="str">
        <f>IF(BK271=SecDLookups!$V$2,TRIM(RIGHT(BL271, LEN(BL271) - SEARCH("-",BL271,1))),"")</f>
        <v/>
      </c>
      <c r="CE271" s="90" t="str">
        <f>IF(BK271=SecDLookups!$V$3,BL271,"")</f>
        <v/>
      </c>
      <c r="CF271" s="90" t="str">
        <f>IF(BK271=SecDLookups!$V$4,BL271,"")</f>
        <v/>
      </c>
    </row>
    <row r="272" spans="28:84" x14ac:dyDescent="0.25">
      <c r="AB272" s="89"/>
      <c r="AC272" s="111">
        <f>'Securities Details'!C175</f>
        <v>0</v>
      </c>
      <c r="AD272" s="111">
        <f>'Securities Details'!D175</f>
        <v>0</v>
      </c>
      <c r="AE272" s="111">
        <f>'Securities Details'!E175</f>
        <v>0</v>
      </c>
      <c r="AF272" s="111">
        <f>'Securities Details'!F175</f>
        <v>0</v>
      </c>
      <c r="AG272" s="111">
        <f>'Securities Details'!G175</f>
        <v>0</v>
      </c>
      <c r="AH272" s="106" t="e">
        <f>VLOOKUP(AG272,SecDLookups!$D$2:$E$11,2,FALSE)</f>
        <v>#N/A</v>
      </c>
      <c r="AI272" s="106">
        <f>'Securities Details'!I175</f>
        <v>0</v>
      </c>
      <c r="AJ272" s="106">
        <f>'Securities Details'!J175</f>
        <v>0</v>
      </c>
      <c r="AK272" s="111">
        <f>'Securities Details'!K175</f>
        <v>0</v>
      </c>
      <c r="AL272" s="111">
        <f>'Securities Details'!L175</f>
        <v>0</v>
      </c>
      <c r="AM272" s="113">
        <f>'Securities Details'!M175</f>
        <v>0</v>
      </c>
      <c r="AN272" s="90">
        <f>'Securities Details'!N175</f>
        <v>0</v>
      </c>
      <c r="AO272" s="90">
        <f>'Securities Details'!O175</f>
        <v>0</v>
      </c>
      <c r="AP272" s="90">
        <f>'Securities Details'!P175</f>
        <v>0</v>
      </c>
      <c r="AQ272" s="90">
        <f>'Securities Details'!Q175</f>
        <v>0</v>
      </c>
      <c r="AR272" s="90">
        <f>'Securities Details'!R175</f>
        <v>0</v>
      </c>
      <c r="AS272" s="97">
        <f>'Securities Details'!S175</f>
        <v>0</v>
      </c>
      <c r="AT272" s="90">
        <f>'Securities Details'!T175</f>
        <v>0</v>
      </c>
      <c r="AU272" s="90">
        <f>'Securities Details'!U175</f>
        <v>0</v>
      </c>
      <c r="AV272" s="90" t="str">
        <f>IF(AU272="Yes",'Securities Details'!V175,"")</f>
        <v/>
      </c>
      <c r="AW272" s="90">
        <f>'Securities Details'!W175</f>
        <v>0</v>
      </c>
      <c r="AX272" s="90">
        <f>'Securities Details'!X175</f>
        <v>0</v>
      </c>
      <c r="AY272" s="97" t="str">
        <f>IF(AU272="Yes",'Securities Details'!Y175,"")</f>
        <v/>
      </c>
      <c r="AZ272" s="90" t="str">
        <f>IF(AU272="Yes",'Securities Details'!Z175,"")</f>
        <v/>
      </c>
      <c r="BA272" s="90">
        <f>'Securities Details'!AB175</f>
        <v>0</v>
      </c>
      <c r="BB272" s="90" t="str">
        <f>IF(AU272="Yes",'Securities Details'!AA175,"")</f>
        <v/>
      </c>
      <c r="BC272" s="90">
        <f>'Securities Details'!AC175</f>
        <v>0</v>
      </c>
      <c r="BD272" s="90">
        <f>'Securities Details'!AD175</f>
        <v>0</v>
      </c>
      <c r="BE272" s="90">
        <f>'Securities Details'!AE175</f>
        <v>0</v>
      </c>
      <c r="BF272" s="90">
        <f>'Securities Details'!AF175</f>
        <v>0</v>
      </c>
      <c r="BG272" s="90">
        <f>'Securities Details'!AG175</f>
        <v>0</v>
      </c>
      <c r="BH272" s="90">
        <f>'Securities Details'!AH175</f>
        <v>0</v>
      </c>
      <c r="BI272" s="90">
        <f>'Securities Details'!AI175</f>
        <v>0</v>
      </c>
      <c r="BJ272" s="90">
        <f>'Securities Details'!AJ175</f>
        <v>0</v>
      </c>
      <c r="BK272" s="90">
        <f>'Securities Details'!AK175</f>
        <v>0</v>
      </c>
      <c r="BL272" s="90">
        <f>'Securities Details'!AL175</f>
        <v>0</v>
      </c>
      <c r="BM272" s="90">
        <f>'Securities Details'!AM175</f>
        <v>0</v>
      </c>
      <c r="BN272" s="90" t="str">
        <f>IF('Securities Details'!AN175="","",IF('Securities Details'!$E$11="Yes",'Securities Details'!AN175,""))</f>
        <v/>
      </c>
      <c r="BO272" s="90" t="str">
        <f>IF('Securities Details'!AO175="","",IF('Securities Details'!$E$11="Yes",'Securities Details'!AO175,""))</f>
        <v/>
      </c>
      <c r="BP272" s="90" t="str">
        <f>IF('Securities Details'!$E$11="Yes",'Securities Details'!AP175,"")</f>
        <v/>
      </c>
      <c r="BQ272" s="90" t="str">
        <f>IF(BE272=SecDLookups!$S$2,TRIM(LEFT(BF272, SEARCH("-",BF272,1)-1)),"")</f>
        <v/>
      </c>
      <c r="BR272" s="90" t="str">
        <f>IF(BE272=SecDLookups!$S$2,TRIM(RIGHT(BF272, LEN(BF272) - SEARCH("-",BF272,1))),"")</f>
        <v/>
      </c>
      <c r="BS272" s="90" t="str">
        <f>IF(BE272=SecDLookups!$S$3,BF272,"")</f>
        <v/>
      </c>
      <c r="BT272" s="90" t="str">
        <f>IF(BE272=SecDLookups!$S$4,BF272,"")</f>
        <v/>
      </c>
      <c r="BU272" s="90" t="str">
        <f>IF(BG272=SecDLookups!$T$2,TRIM(LEFT(BH272, SEARCH("-",BH272,1)-1)),"")</f>
        <v/>
      </c>
      <c r="BV272" s="90" t="str">
        <f>IF(BG272=SecDLookups!$T$2,TRIM(RIGHT(BH272,LEN(BH272) - SEARCH("-",BH272,1))),"")</f>
        <v/>
      </c>
      <c r="BW272" s="90" t="str">
        <f>IF(BG272=SecDLookups!$T$3,BH272,"")</f>
        <v/>
      </c>
      <c r="BX272" s="90" t="str">
        <f>IF(BG272=SecDLookups!$T$4,BH272,"")</f>
        <v/>
      </c>
      <c r="BY272" s="90" t="str">
        <f>IF(BI272=SecDLookups!$U$2,TRIM(LEFT(BJ272, SEARCH("-",BJ272,1)-1)),"")</f>
        <v/>
      </c>
      <c r="BZ272" s="90" t="str">
        <f>IF(BI272=SecDLookups!$U$2,TRIM(RIGHT(BJ272, LEN(BJ272) - SEARCH("-",BJ272,1))),"")</f>
        <v/>
      </c>
      <c r="CA272" s="90" t="str">
        <f>IF(BI272=SecDLookups!$U$3,BJ272,"")</f>
        <v/>
      </c>
      <c r="CB272" s="90" t="str">
        <f>IF(BI272=SecDLookups!$U$4,BJ272,"")</f>
        <v/>
      </c>
      <c r="CC272" s="90" t="str">
        <f>IF(BK272=SecDLookups!$V$2,TRIM(LEFT(BL272, SEARCH("-",BL272,1)-1)),"")</f>
        <v/>
      </c>
      <c r="CD272" s="90" t="str">
        <f>IF(BK272=SecDLookups!$V$2,TRIM(RIGHT(BL272, LEN(BL272) - SEARCH("-",BL272,1))),"")</f>
        <v/>
      </c>
      <c r="CE272" s="90" t="str">
        <f>IF(BK272=SecDLookups!$V$3,BL272,"")</f>
        <v/>
      </c>
      <c r="CF272" s="90" t="str">
        <f>IF(BK272=SecDLookups!$V$4,BL272,"")</f>
        <v/>
      </c>
    </row>
    <row r="273" spans="28:84" x14ac:dyDescent="0.25">
      <c r="AB273" s="89"/>
      <c r="AC273" s="111">
        <f>'Securities Details'!C176</f>
        <v>0</v>
      </c>
      <c r="AD273" s="111">
        <f>'Securities Details'!D176</f>
        <v>0</v>
      </c>
      <c r="AE273" s="111">
        <f>'Securities Details'!E176</f>
        <v>0</v>
      </c>
      <c r="AF273" s="111">
        <f>'Securities Details'!F176</f>
        <v>0</v>
      </c>
      <c r="AG273" s="111">
        <f>'Securities Details'!G176</f>
        <v>0</v>
      </c>
      <c r="AH273" s="106" t="e">
        <f>VLOOKUP(AG273,SecDLookups!$D$2:$E$11,2,FALSE)</f>
        <v>#N/A</v>
      </c>
      <c r="AI273" s="106">
        <f>'Securities Details'!I176</f>
        <v>0</v>
      </c>
      <c r="AJ273" s="106">
        <f>'Securities Details'!J176</f>
        <v>0</v>
      </c>
      <c r="AK273" s="111">
        <f>'Securities Details'!K176</f>
        <v>0</v>
      </c>
      <c r="AL273" s="111">
        <f>'Securities Details'!L176</f>
        <v>0</v>
      </c>
      <c r="AM273" s="113">
        <f>'Securities Details'!M176</f>
        <v>0</v>
      </c>
      <c r="AN273" s="90">
        <f>'Securities Details'!N176</f>
        <v>0</v>
      </c>
      <c r="AO273" s="90">
        <f>'Securities Details'!O176</f>
        <v>0</v>
      </c>
      <c r="AP273" s="90">
        <f>'Securities Details'!P176</f>
        <v>0</v>
      </c>
      <c r="AQ273" s="90">
        <f>'Securities Details'!Q176</f>
        <v>0</v>
      </c>
      <c r="AR273" s="90">
        <f>'Securities Details'!R176</f>
        <v>0</v>
      </c>
      <c r="AS273" s="97">
        <f>'Securities Details'!S176</f>
        <v>0</v>
      </c>
      <c r="AT273" s="90">
        <f>'Securities Details'!T176</f>
        <v>0</v>
      </c>
      <c r="AU273" s="90">
        <f>'Securities Details'!U176</f>
        <v>0</v>
      </c>
      <c r="AV273" s="90" t="str">
        <f>IF(AU273="Yes",'Securities Details'!V176,"")</f>
        <v/>
      </c>
      <c r="AW273" s="90">
        <f>'Securities Details'!W176</f>
        <v>0</v>
      </c>
      <c r="AX273" s="90">
        <f>'Securities Details'!X176</f>
        <v>0</v>
      </c>
      <c r="AY273" s="97" t="str">
        <f>IF(AU273="Yes",'Securities Details'!Y176,"")</f>
        <v/>
      </c>
      <c r="AZ273" s="90" t="str">
        <f>IF(AU273="Yes",'Securities Details'!Z176,"")</f>
        <v/>
      </c>
      <c r="BA273" s="90">
        <f>'Securities Details'!AB176</f>
        <v>0</v>
      </c>
      <c r="BB273" s="90" t="str">
        <f>IF(AU273="Yes",'Securities Details'!AA176,"")</f>
        <v/>
      </c>
      <c r="BC273" s="90">
        <f>'Securities Details'!AC176</f>
        <v>0</v>
      </c>
      <c r="BD273" s="90">
        <f>'Securities Details'!AD176</f>
        <v>0</v>
      </c>
      <c r="BE273" s="90">
        <f>'Securities Details'!AE176</f>
        <v>0</v>
      </c>
      <c r="BF273" s="90">
        <f>'Securities Details'!AF176</f>
        <v>0</v>
      </c>
      <c r="BG273" s="90">
        <f>'Securities Details'!AG176</f>
        <v>0</v>
      </c>
      <c r="BH273" s="90">
        <f>'Securities Details'!AH176</f>
        <v>0</v>
      </c>
      <c r="BI273" s="90">
        <f>'Securities Details'!AI176</f>
        <v>0</v>
      </c>
      <c r="BJ273" s="90">
        <f>'Securities Details'!AJ176</f>
        <v>0</v>
      </c>
      <c r="BK273" s="90">
        <f>'Securities Details'!AK176</f>
        <v>0</v>
      </c>
      <c r="BL273" s="90">
        <f>'Securities Details'!AL176</f>
        <v>0</v>
      </c>
      <c r="BM273" s="90">
        <f>'Securities Details'!AM176</f>
        <v>0</v>
      </c>
      <c r="BN273" s="90" t="str">
        <f>IF('Securities Details'!AN176="","",IF('Securities Details'!$E$11="Yes",'Securities Details'!AN176,""))</f>
        <v/>
      </c>
      <c r="BO273" s="90" t="str">
        <f>IF('Securities Details'!AO176="","",IF('Securities Details'!$E$11="Yes",'Securities Details'!AO176,""))</f>
        <v/>
      </c>
      <c r="BP273" s="90" t="str">
        <f>IF('Securities Details'!$E$11="Yes",'Securities Details'!AP176,"")</f>
        <v/>
      </c>
      <c r="BQ273" s="90" t="str">
        <f>IF(BE273=SecDLookups!$S$2,TRIM(LEFT(BF273, SEARCH("-",BF273,1)-1)),"")</f>
        <v/>
      </c>
      <c r="BR273" s="90" t="str">
        <f>IF(BE273=SecDLookups!$S$2,TRIM(RIGHT(BF273, LEN(BF273) - SEARCH("-",BF273,1))),"")</f>
        <v/>
      </c>
      <c r="BS273" s="90" t="str">
        <f>IF(BE273=SecDLookups!$S$3,BF273,"")</f>
        <v/>
      </c>
      <c r="BT273" s="90" t="str">
        <f>IF(BE273=SecDLookups!$S$4,BF273,"")</f>
        <v/>
      </c>
      <c r="BU273" s="90" t="str">
        <f>IF(BG273=SecDLookups!$T$2,TRIM(LEFT(BH273, SEARCH("-",BH273,1)-1)),"")</f>
        <v/>
      </c>
      <c r="BV273" s="90" t="str">
        <f>IF(BG273=SecDLookups!$T$2,TRIM(RIGHT(BH273,LEN(BH273) - SEARCH("-",BH273,1))),"")</f>
        <v/>
      </c>
      <c r="BW273" s="90" t="str">
        <f>IF(BG273=SecDLookups!$T$3,BH273,"")</f>
        <v/>
      </c>
      <c r="BX273" s="90" t="str">
        <f>IF(BG273=SecDLookups!$T$4,BH273,"")</f>
        <v/>
      </c>
      <c r="BY273" s="90" t="str">
        <f>IF(BI273=SecDLookups!$U$2,TRIM(LEFT(BJ273, SEARCH("-",BJ273,1)-1)),"")</f>
        <v/>
      </c>
      <c r="BZ273" s="90" t="str">
        <f>IF(BI273=SecDLookups!$U$2,TRIM(RIGHT(BJ273, LEN(BJ273) - SEARCH("-",BJ273,1))),"")</f>
        <v/>
      </c>
      <c r="CA273" s="90" t="str">
        <f>IF(BI273=SecDLookups!$U$3,BJ273,"")</f>
        <v/>
      </c>
      <c r="CB273" s="90" t="str">
        <f>IF(BI273=SecDLookups!$U$4,BJ273,"")</f>
        <v/>
      </c>
      <c r="CC273" s="90" t="str">
        <f>IF(BK273=SecDLookups!$V$2,TRIM(LEFT(BL273, SEARCH("-",BL273,1)-1)),"")</f>
        <v/>
      </c>
      <c r="CD273" s="90" t="str">
        <f>IF(BK273=SecDLookups!$V$2,TRIM(RIGHT(BL273, LEN(BL273) - SEARCH("-",BL273,1))),"")</f>
        <v/>
      </c>
      <c r="CE273" s="90" t="str">
        <f>IF(BK273=SecDLookups!$V$3,BL273,"")</f>
        <v/>
      </c>
      <c r="CF273" s="90" t="str">
        <f>IF(BK273=SecDLookups!$V$4,BL273,"")</f>
        <v/>
      </c>
    </row>
    <row r="274" spans="28:84" x14ac:dyDescent="0.25">
      <c r="AB274" s="89"/>
      <c r="AC274" s="111">
        <f>'Securities Details'!C177</f>
        <v>0</v>
      </c>
      <c r="AD274" s="111">
        <f>'Securities Details'!D177</f>
        <v>0</v>
      </c>
      <c r="AE274" s="111">
        <f>'Securities Details'!E177</f>
        <v>0</v>
      </c>
      <c r="AF274" s="111">
        <f>'Securities Details'!F177</f>
        <v>0</v>
      </c>
      <c r="AG274" s="111">
        <f>'Securities Details'!G177</f>
        <v>0</v>
      </c>
      <c r="AH274" s="106" t="e">
        <f>VLOOKUP(AG274,SecDLookups!$D$2:$E$11,2,FALSE)</f>
        <v>#N/A</v>
      </c>
      <c r="AI274" s="106">
        <f>'Securities Details'!I177</f>
        <v>0</v>
      </c>
      <c r="AJ274" s="106">
        <f>'Securities Details'!J177</f>
        <v>0</v>
      </c>
      <c r="AK274" s="111">
        <f>'Securities Details'!K177</f>
        <v>0</v>
      </c>
      <c r="AL274" s="111">
        <f>'Securities Details'!L177</f>
        <v>0</v>
      </c>
      <c r="AM274" s="113">
        <f>'Securities Details'!M177</f>
        <v>0</v>
      </c>
      <c r="AN274" s="90">
        <f>'Securities Details'!N177</f>
        <v>0</v>
      </c>
      <c r="AO274" s="90">
        <f>'Securities Details'!O177</f>
        <v>0</v>
      </c>
      <c r="AP274" s="90">
        <f>'Securities Details'!P177</f>
        <v>0</v>
      </c>
      <c r="AQ274" s="90">
        <f>'Securities Details'!Q177</f>
        <v>0</v>
      </c>
      <c r="AR274" s="90">
        <f>'Securities Details'!R177</f>
        <v>0</v>
      </c>
      <c r="AS274" s="97">
        <f>'Securities Details'!S177</f>
        <v>0</v>
      </c>
      <c r="AT274" s="90">
        <f>'Securities Details'!T177</f>
        <v>0</v>
      </c>
      <c r="AU274" s="90">
        <f>'Securities Details'!U177</f>
        <v>0</v>
      </c>
      <c r="AV274" s="90" t="str">
        <f>IF(AU274="Yes",'Securities Details'!V177,"")</f>
        <v/>
      </c>
      <c r="AW274" s="90">
        <f>'Securities Details'!W177</f>
        <v>0</v>
      </c>
      <c r="AX274" s="90">
        <f>'Securities Details'!X177</f>
        <v>0</v>
      </c>
      <c r="AY274" s="97" t="str">
        <f>IF(AU274="Yes",'Securities Details'!Y177,"")</f>
        <v/>
      </c>
      <c r="AZ274" s="90" t="str">
        <f>IF(AU274="Yes",'Securities Details'!Z177,"")</f>
        <v/>
      </c>
      <c r="BA274" s="90">
        <f>'Securities Details'!AB177</f>
        <v>0</v>
      </c>
      <c r="BB274" s="90" t="str">
        <f>IF(AU274="Yes",'Securities Details'!AA177,"")</f>
        <v/>
      </c>
      <c r="BC274" s="90">
        <f>'Securities Details'!AC177</f>
        <v>0</v>
      </c>
      <c r="BD274" s="90">
        <f>'Securities Details'!AD177</f>
        <v>0</v>
      </c>
      <c r="BE274" s="90">
        <f>'Securities Details'!AE177</f>
        <v>0</v>
      </c>
      <c r="BF274" s="90">
        <f>'Securities Details'!AF177</f>
        <v>0</v>
      </c>
      <c r="BG274" s="90">
        <f>'Securities Details'!AG177</f>
        <v>0</v>
      </c>
      <c r="BH274" s="90">
        <f>'Securities Details'!AH177</f>
        <v>0</v>
      </c>
      <c r="BI274" s="90">
        <f>'Securities Details'!AI177</f>
        <v>0</v>
      </c>
      <c r="BJ274" s="90">
        <f>'Securities Details'!AJ177</f>
        <v>0</v>
      </c>
      <c r="BK274" s="90">
        <f>'Securities Details'!AK177</f>
        <v>0</v>
      </c>
      <c r="BL274" s="90">
        <f>'Securities Details'!AL177</f>
        <v>0</v>
      </c>
      <c r="BM274" s="90">
        <f>'Securities Details'!AM177</f>
        <v>0</v>
      </c>
      <c r="BN274" s="90" t="str">
        <f>IF('Securities Details'!AN177="","",IF('Securities Details'!$E$11="Yes",'Securities Details'!AN177,""))</f>
        <v/>
      </c>
      <c r="BO274" s="90" t="str">
        <f>IF('Securities Details'!AO177="","",IF('Securities Details'!$E$11="Yes",'Securities Details'!AO177,""))</f>
        <v/>
      </c>
      <c r="BP274" s="90" t="str">
        <f>IF('Securities Details'!$E$11="Yes",'Securities Details'!AP177,"")</f>
        <v/>
      </c>
      <c r="BQ274" s="90" t="str">
        <f>IF(BE274=SecDLookups!$S$2,TRIM(LEFT(BF274, SEARCH("-",BF274,1)-1)),"")</f>
        <v/>
      </c>
      <c r="BR274" s="90" t="str">
        <f>IF(BE274=SecDLookups!$S$2,TRIM(RIGHT(BF274, LEN(BF274) - SEARCH("-",BF274,1))),"")</f>
        <v/>
      </c>
      <c r="BS274" s="90" t="str">
        <f>IF(BE274=SecDLookups!$S$3,BF274,"")</f>
        <v/>
      </c>
      <c r="BT274" s="90" t="str">
        <f>IF(BE274=SecDLookups!$S$4,BF274,"")</f>
        <v/>
      </c>
      <c r="BU274" s="90" t="str">
        <f>IF(BG274=SecDLookups!$T$2,TRIM(LEFT(BH274, SEARCH("-",BH274,1)-1)),"")</f>
        <v/>
      </c>
      <c r="BV274" s="90" t="str">
        <f>IF(BG274=SecDLookups!$T$2,TRIM(RIGHT(BH274,LEN(BH274) - SEARCH("-",BH274,1))),"")</f>
        <v/>
      </c>
      <c r="BW274" s="90" t="str">
        <f>IF(BG274=SecDLookups!$T$3,BH274,"")</f>
        <v/>
      </c>
      <c r="BX274" s="90" t="str">
        <f>IF(BG274=SecDLookups!$T$4,BH274,"")</f>
        <v/>
      </c>
      <c r="BY274" s="90" t="str">
        <f>IF(BI274=SecDLookups!$U$2,TRIM(LEFT(BJ274, SEARCH("-",BJ274,1)-1)),"")</f>
        <v/>
      </c>
      <c r="BZ274" s="90" t="str">
        <f>IF(BI274=SecDLookups!$U$2,TRIM(RIGHT(BJ274, LEN(BJ274) - SEARCH("-",BJ274,1))),"")</f>
        <v/>
      </c>
      <c r="CA274" s="90" t="str">
        <f>IF(BI274=SecDLookups!$U$3,BJ274,"")</f>
        <v/>
      </c>
      <c r="CB274" s="90" t="str">
        <f>IF(BI274=SecDLookups!$U$4,BJ274,"")</f>
        <v/>
      </c>
      <c r="CC274" s="90" t="str">
        <f>IF(BK274=SecDLookups!$V$2,TRIM(LEFT(BL274, SEARCH("-",BL274,1)-1)),"")</f>
        <v/>
      </c>
      <c r="CD274" s="90" t="str">
        <f>IF(BK274=SecDLookups!$V$2,TRIM(RIGHT(BL274, LEN(BL274) - SEARCH("-",BL274,1))),"")</f>
        <v/>
      </c>
      <c r="CE274" s="90" t="str">
        <f>IF(BK274=SecDLookups!$V$3,BL274,"")</f>
        <v/>
      </c>
      <c r="CF274" s="90" t="str">
        <f>IF(BK274=SecDLookups!$V$4,BL274,"")</f>
        <v/>
      </c>
    </row>
    <row r="275" spans="28:84" x14ac:dyDescent="0.25">
      <c r="AB275" s="89"/>
      <c r="AC275" s="111">
        <f>'Securities Details'!C178</f>
        <v>0</v>
      </c>
      <c r="AD275" s="111">
        <f>'Securities Details'!D178</f>
        <v>0</v>
      </c>
      <c r="AE275" s="111">
        <f>'Securities Details'!E178</f>
        <v>0</v>
      </c>
      <c r="AF275" s="111">
        <f>'Securities Details'!F178</f>
        <v>0</v>
      </c>
      <c r="AG275" s="111">
        <f>'Securities Details'!G178</f>
        <v>0</v>
      </c>
      <c r="AH275" s="106" t="e">
        <f>VLOOKUP(AG275,SecDLookups!$D$2:$E$11,2,FALSE)</f>
        <v>#N/A</v>
      </c>
      <c r="AI275" s="106">
        <f>'Securities Details'!I178</f>
        <v>0</v>
      </c>
      <c r="AJ275" s="106">
        <f>'Securities Details'!J178</f>
        <v>0</v>
      </c>
      <c r="AK275" s="111">
        <f>'Securities Details'!K178</f>
        <v>0</v>
      </c>
      <c r="AL275" s="111">
        <f>'Securities Details'!L178</f>
        <v>0</v>
      </c>
      <c r="AM275" s="113">
        <f>'Securities Details'!M178</f>
        <v>0</v>
      </c>
      <c r="AN275" s="90">
        <f>'Securities Details'!N178</f>
        <v>0</v>
      </c>
      <c r="AO275" s="90">
        <f>'Securities Details'!O178</f>
        <v>0</v>
      </c>
      <c r="AP275" s="90">
        <f>'Securities Details'!P178</f>
        <v>0</v>
      </c>
      <c r="AQ275" s="90">
        <f>'Securities Details'!Q178</f>
        <v>0</v>
      </c>
      <c r="AR275" s="90">
        <f>'Securities Details'!R178</f>
        <v>0</v>
      </c>
      <c r="AS275" s="97">
        <f>'Securities Details'!S178</f>
        <v>0</v>
      </c>
      <c r="AT275" s="90">
        <f>'Securities Details'!T178</f>
        <v>0</v>
      </c>
      <c r="AU275" s="90">
        <f>'Securities Details'!U178</f>
        <v>0</v>
      </c>
      <c r="AV275" s="90" t="str">
        <f>IF(AU275="Yes",'Securities Details'!V178,"")</f>
        <v/>
      </c>
      <c r="AW275" s="90">
        <f>'Securities Details'!W178</f>
        <v>0</v>
      </c>
      <c r="AX275" s="90">
        <f>'Securities Details'!X178</f>
        <v>0</v>
      </c>
      <c r="AY275" s="97" t="str">
        <f>IF(AU275="Yes",'Securities Details'!Y178,"")</f>
        <v/>
      </c>
      <c r="AZ275" s="90" t="str">
        <f>IF(AU275="Yes",'Securities Details'!Z178,"")</f>
        <v/>
      </c>
      <c r="BA275" s="90">
        <f>'Securities Details'!AB178</f>
        <v>0</v>
      </c>
      <c r="BB275" s="90" t="str">
        <f>IF(AU275="Yes",'Securities Details'!AA178,"")</f>
        <v/>
      </c>
      <c r="BC275" s="90">
        <f>'Securities Details'!AC178</f>
        <v>0</v>
      </c>
      <c r="BD275" s="90">
        <f>'Securities Details'!AD178</f>
        <v>0</v>
      </c>
      <c r="BE275" s="90">
        <f>'Securities Details'!AE178</f>
        <v>0</v>
      </c>
      <c r="BF275" s="90">
        <f>'Securities Details'!AF178</f>
        <v>0</v>
      </c>
      <c r="BG275" s="90">
        <f>'Securities Details'!AG178</f>
        <v>0</v>
      </c>
      <c r="BH275" s="90">
        <f>'Securities Details'!AH178</f>
        <v>0</v>
      </c>
      <c r="BI275" s="90">
        <f>'Securities Details'!AI178</f>
        <v>0</v>
      </c>
      <c r="BJ275" s="90">
        <f>'Securities Details'!AJ178</f>
        <v>0</v>
      </c>
      <c r="BK275" s="90">
        <f>'Securities Details'!AK178</f>
        <v>0</v>
      </c>
      <c r="BL275" s="90">
        <f>'Securities Details'!AL178</f>
        <v>0</v>
      </c>
      <c r="BM275" s="90">
        <f>'Securities Details'!AM178</f>
        <v>0</v>
      </c>
      <c r="BN275" s="90" t="str">
        <f>IF('Securities Details'!AN178="","",IF('Securities Details'!$E$11="Yes",'Securities Details'!AN178,""))</f>
        <v/>
      </c>
      <c r="BO275" s="90" t="str">
        <f>IF('Securities Details'!AO178="","",IF('Securities Details'!$E$11="Yes",'Securities Details'!AO178,""))</f>
        <v/>
      </c>
      <c r="BP275" s="90" t="str">
        <f>IF('Securities Details'!$E$11="Yes",'Securities Details'!AP178,"")</f>
        <v/>
      </c>
      <c r="BQ275" s="90" t="str">
        <f>IF(BE275=SecDLookups!$S$2,TRIM(LEFT(BF275, SEARCH("-",BF275,1)-1)),"")</f>
        <v/>
      </c>
      <c r="BR275" s="90" t="str">
        <f>IF(BE275=SecDLookups!$S$2,TRIM(RIGHT(BF275, LEN(BF275) - SEARCH("-",BF275,1))),"")</f>
        <v/>
      </c>
      <c r="BS275" s="90" t="str">
        <f>IF(BE275=SecDLookups!$S$3,BF275,"")</f>
        <v/>
      </c>
      <c r="BT275" s="90" t="str">
        <f>IF(BE275=SecDLookups!$S$4,BF275,"")</f>
        <v/>
      </c>
      <c r="BU275" s="90" t="str">
        <f>IF(BG275=SecDLookups!$T$2,TRIM(LEFT(BH275, SEARCH("-",BH275,1)-1)),"")</f>
        <v/>
      </c>
      <c r="BV275" s="90" t="str">
        <f>IF(BG275=SecDLookups!$T$2,TRIM(RIGHT(BH275,LEN(BH275) - SEARCH("-",BH275,1))),"")</f>
        <v/>
      </c>
      <c r="BW275" s="90" t="str">
        <f>IF(BG275=SecDLookups!$T$3,BH275,"")</f>
        <v/>
      </c>
      <c r="BX275" s="90" t="str">
        <f>IF(BG275=SecDLookups!$T$4,BH275,"")</f>
        <v/>
      </c>
      <c r="BY275" s="90" t="str">
        <f>IF(BI275=SecDLookups!$U$2,TRIM(LEFT(BJ275, SEARCH("-",BJ275,1)-1)),"")</f>
        <v/>
      </c>
      <c r="BZ275" s="90" t="str">
        <f>IF(BI275=SecDLookups!$U$2,TRIM(RIGHT(BJ275, LEN(BJ275) - SEARCH("-",BJ275,1))),"")</f>
        <v/>
      </c>
      <c r="CA275" s="90" t="str">
        <f>IF(BI275=SecDLookups!$U$3,BJ275,"")</f>
        <v/>
      </c>
      <c r="CB275" s="90" t="str">
        <f>IF(BI275=SecDLookups!$U$4,BJ275,"")</f>
        <v/>
      </c>
      <c r="CC275" s="90" t="str">
        <f>IF(BK275=SecDLookups!$V$2,TRIM(LEFT(BL275, SEARCH("-",BL275,1)-1)),"")</f>
        <v/>
      </c>
      <c r="CD275" s="90" t="str">
        <f>IF(BK275=SecDLookups!$V$2,TRIM(RIGHT(BL275, LEN(BL275) - SEARCH("-",BL275,1))),"")</f>
        <v/>
      </c>
      <c r="CE275" s="90" t="str">
        <f>IF(BK275=SecDLookups!$V$3,BL275,"")</f>
        <v/>
      </c>
      <c r="CF275" s="90" t="str">
        <f>IF(BK275=SecDLookups!$V$4,BL275,"")</f>
        <v/>
      </c>
    </row>
    <row r="276" spans="28:84" x14ac:dyDescent="0.25">
      <c r="AB276" s="89"/>
      <c r="AC276" s="111">
        <f>'Securities Details'!C179</f>
        <v>0</v>
      </c>
      <c r="AD276" s="111">
        <f>'Securities Details'!D179</f>
        <v>0</v>
      </c>
      <c r="AE276" s="111">
        <f>'Securities Details'!E179</f>
        <v>0</v>
      </c>
      <c r="AF276" s="111">
        <f>'Securities Details'!F179</f>
        <v>0</v>
      </c>
      <c r="AG276" s="111">
        <f>'Securities Details'!G179</f>
        <v>0</v>
      </c>
      <c r="AH276" s="106" t="e">
        <f>VLOOKUP(AG276,SecDLookups!$D$2:$E$11,2,FALSE)</f>
        <v>#N/A</v>
      </c>
      <c r="AI276" s="106">
        <f>'Securities Details'!I179</f>
        <v>0</v>
      </c>
      <c r="AJ276" s="106">
        <f>'Securities Details'!J179</f>
        <v>0</v>
      </c>
      <c r="AK276" s="111">
        <f>'Securities Details'!K179</f>
        <v>0</v>
      </c>
      <c r="AL276" s="111">
        <f>'Securities Details'!L179</f>
        <v>0</v>
      </c>
      <c r="AM276" s="113">
        <f>'Securities Details'!M179</f>
        <v>0</v>
      </c>
      <c r="AN276" s="90">
        <f>'Securities Details'!N179</f>
        <v>0</v>
      </c>
      <c r="AO276" s="90">
        <f>'Securities Details'!O179</f>
        <v>0</v>
      </c>
      <c r="AP276" s="90">
        <f>'Securities Details'!P179</f>
        <v>0</v>
      </c>
      <c r="AQ276" s="90">
        <f>'Securities Details'!Q179</f>
        <v>0</v>
      </c>
      <c r="AR276" s="90">
        <f>'Securities Details'!R179</f>
        <v>0</v>
      </c>
      <c r="AS276" s="97">
        <f>'Securities Details'!S179</f>
        <v>0</v>
      </c>
      <c r="AT276" s="90">
        <f>'Securities Details'!T179</f>
        <v>0</v>
      </c>
      <c r="AU276" s="90">
        <f>'Securities Details'!U179</f>
        <v>0</v>
      </c>
      <c r="AV276" s="90" t="str">
        <f>IF(AU276="Yes",'Securities Details'!V179,"")</f>
        <v/>
      </c>
      <c r="AW276" s="90">
        <f>'Securities Details'!W179</f>
        <v>0</v>
      </c>
      <c r="AX276" s="90">
        <f>'Securities Details'!X179</f>
        <v>0</v>
      </c>
      <c r="AY276" s="97" t="str">
        <f>IF(AU276="Yes",'Securities Details'!Y179,"")</f>
        <v/>
      </c>
      <c r="AZ276" s="90" t="str">
        <f>IF(AU276="Yes",'Securities Details'!Z179,"")</f>
        <v/>
      </c>
      <c r="BA276" s="90">
        <f>'Securities Details'!AB179</f>
        <v>0</v>
      </c>
      <c r="BB276" s="90" t="str">
        <f>IF(AU276="Yes",'Securities Details'!AA179,"")</f>
        <v/>
      </c>
      <c r="BC276" s="90">
        <f>'Securities Details'!AC179</f>
        <v>0</v>
      </c>
      <c r="BD276" s="90">
        <f>'Securities Details'!AD179</f>
        <v>0</v>
      </c>
      <c r="BE276" s="90">
        <f>'Securities Details'!AE179</f>
        <v>0</v>
      </c>
      <c r="BF276" s="90">
        <f>'Securities Details'!AF179</f>
        <v>0</v>
      </c>
      <c r="BG276" s="90">
        <f>'Securities Details'!AG179</f>
        <v>0</v>
      </c>
      <c r="BH276" s="90">
        <f>'Securities Details'!AH179</f>
        <v>0</v>
      </c>
      <c r="BI276" s="90">
        <f>'Securities Details'!AI179</f>
        <v>0</v>
      </c>
      <c r="BJ276" s="90">
        <f>'Securities Details'!AJ179</f>
        <v>0</v>
      </c>
      <c r="BK276" s="90">
        <f>'Securities Details'!AK179</f>
        <v>0</v>
      </c>
      <c r="BL276" s="90">
        <f>'Securities Details'!AL179</f>
        <v>0</v>
      </c>
      <c r="BM276" s="90">
        <f>'Securities Details'!AM179</f>
        <v>0</v>
      </c>
      <c r="BN276" s="90" t="str">
        <f>IF('Securities Details'!AN179="","",IF('Securities Details'!$E$11="Yes",'Securities Details'!AN179,""))</f>
        <v/>
      </c>
      <c r="BO276" s="90" t="str">
        <f>IF('Securities Details'!AO179="","",IF('Securities Details'!$E$11="Yes",'Securities Details'!AO179,""))</f>
        <v/>
      </c>
      <c r="BP276" s="90" t="str">
        <f>IF('Securities Details'!$E$11="Yes",'Securities Details'!AP179,"")</f>
        <v/>
      </c>
      <c r="BQ276" s="90" t="str">
        <f>IF(BE276=SecDLookups!$S$2,TRIM(LEFT(BF276, SEARCH("-",BF276,1)-1)),"")</f>
        <v/>
      </c>
      <c r="BR276" s="90" t="str">
        <f>IF(BE276=SecDLookups!$S$2,TRIM(RIGHT(BF276, LEN(BF276) - SEARCH("-",BF276,1))),"")</f>
        <v/>
      </c>
      <c r="BS276" s="90" t="str">
        <f>IF(BE276=SecDLookups!$S$3,BF276,"")</f>
        <v/>
      </c>
      <c r="BT276" s="90" t="str">
        <f>IF(BE276=SecDLookups!$S$4,BF276,"")</f>
        <v/>
      </c>
      <c r="BU276" s="90" t="str">
        <f>IF(BG276=SecDLookups!$T$2,TRIM(LEFT(BH276, SEARCH("-",BH276,1)-1)),"")</f>
        <v/>
      </c>
      <c r="BV276" s="90" t="str">
        <f>IF(BG276=SecDLookups!$T$2,TRIM(RIGHT(BH276,LEN(BH276) - SEARCH("-",BH276,1))),"")</f>
        <v/>
      </c>
      <c r="BW276" s="90" t="str">
        <f>IF(BG276=SecDLookups!$T$3,BH276,"")</f>
        <v/>
      </c>
      <c r="BX276" s="90" t="str">
        <f>IF(BG276=SecDLookups!$T$4,BH276,"")</f>
        <v/>
      </c>
      <c r="BY276" s="90" t="str">
        <f>IF(BI276=SecDLookups!$U$2,TRIM(LEFT(BJ276, SEARCH("-",BJ276,1)-1)),"")</f>
        <v/>
      </c>
      <c r="BZ276" s="90" t="str">
        <f>IF(BI276=SecDLookups!$U$2,TRIM(RIGHT(BJ276, LEN(BJ276) - SEARCH("-",BJ276,1))),"")</f>
        <v/>
      </c>
      <c r="CA276" s="90" t="str">
        <f>IF(BI276=SecDLookups!$U$3,BJ276,"")</f>
        <v/>
      </c>
      <c r="CB276" s="90" t="str">
        <f>IF(BI276=SecDLookups!$U$4,BJ276,"")</f>
        <v/>
      </c>
      <c r="CC276" s="90" t="str">
        <f>IF(BK276=SecDLookups!$V$2,TRIM(LEFT(BL276, SEARCH("-",BL276,1)-1)),"")</f>
        <v/>
      </c>
      <c r="CD276" s="90" t="str">
        <f>IF(BK276=SecDLookups!$V$2,TRIM(RIGHT(BL276, LEN(BL276) - SEARCH("-",BL276,1))),"")</f>
        <v/>
      </c>
      <c r="CE276" s="90" t="str">
        <f>IF(BK276=SecDLookups!$V$3,BL276,"")</f>
        <v/>
      </c>
      <c r="CF276" s="90" t="str">
        <f>IF(BK276=SecDLookups!$V$4,BL276,"")</f>
        <v/>
      </c>
    </row>
    <row r="277" spans="28:84" x14ac:dyDescent="0.25">
      <c r="AB277" s="89"/>
      <c r="AC277" s="111">
        <f>'Securities Details'!C180</f>
        <v>0</v>
      </c>
      <c r="AD277" s="111">
        <f>'Securities Details'!D180</f>
        <v>0</v>
      </c>
      <c r="AE277" s="111">
        <f>'Securities Details'!E180</f>
        <v>0</v>
      </c>
      <c r="AF277" s="111">
        <f>'Securities Details'!F180</f>
        <v>0</v>
      </c>
      <c r="AG277" s="111">
        <f>'Securities Details'!G180</f>
        <v>0</v>
      </c>
      <c r="AH277" s="106" t="e">
        <f>VLOOKUP(AG277,SecDLookups!$D$2:$E$11,2,FALSE)</f>
        <v>#N/A</v>
      </c>
      <c r="AI277" s="106">
        <f>'Securities Details'!I180</f>
        <v>0</v>
      </c>
      <c r="AJ277" s="106">
        <f>'Securities Details'!J180</f>
        <v>0</v>
      </c>
      <c r="AK277" s="111">
        <f>'Securities Details'!K180</f>
        <v>0</v>
      </c>
      <c r="AL277" s="111">
        <f>'Securities Details'!L180</f>
        <v>0</v>
      </c>
      <c r="AM277" s="113">
        <f>'Securities Details'!M180</f>
        <v>0</v>
      </c>
      <c r="AN277" s="90">
        <f>'Securities Details'!N180</f>
        <v>0</v>
      </c>
      <c r="AO277" s="90">
        <f>'Securities Details'!O180</f>
        <v>0</v>
      </c>
      <c r="AP277" s="90">
        <f>'Securities Details'!P180</f>
        <v>0</v>
      </c>
      <c r="AQ277" s="90">
        <f>'Securities Details'!Q180</f>
        <v>0</v>
      </c>
      <c r="AR277" s="90">
        <f>'Securities Details'!R180</f>
        <v>0</v>
      </c>
      <c r="AS277" s="97">
        <f>'Securities Details'!S180</f>
        <v>0</v>
      </c>
      <c r="AT277" s="90">
        <f>'Securities Details'!T180</f>
        <v>0</v>
      </c>
      <c r="AU277" s="90">
        <f>'Securities Details'!U180</f>
        <v>0</v>
      </c>
      <c r="AV277" s="90" t="str">
        <f>IF(AU277="Yes",'Securities Details'!V180,"")</f>
        <v/>
      </c>
      <c r="AW277" s="90">
        <f>'Securities Details'!W180</f>
        <v>0</v>
      </c>
      <c r="AX277" s="90">
        <f>'Securities Details'!X180</f>
        <v>0</v>
      </c>
      <c r="AY277" s="97" t="str">
        <f>IF(AU277="Yes",'Securities Details'!Y180,"")</f>
        <v/>
      </c>
      <c r="AZ277" s="90" t="str">
        <f>IF(AU277="Yes",'Securities Details'!Z180,"")</f>
        <v/>
      </c>
      <c r="BA277" s="90">
        <f>'Securities Details'!AB180</f>
        <v>0</v>
      </c>
      <c r="BB277" s="90" t="str">
        <f>IF(AU277="Yes",'Securities Details'!AA180,"")</f>
        <v/>
      </c>
      <c r="BC277" s="90">
        <f>'Securities Details'!AC180</f>
        <v>0</v>
      </c>
      <c r="BD277" s="90">
        <f>'Securities Details'!AD180</f>
        <v>0</v>
      </c>
      <c r="BE277" s="90">
        <f>'Securities Details'!AE180</f>
        <v>0</v>
      </c>
      <c r="BF277" s="90">
        <f>'Securities Details'!AF180</f>
        <v>0</v>
      </c>
      <c r="BG277" s="90">
        <f>'Securities Details'!AG180</f>
        <v>0</v>
      </c>
      <c r="BH277" s="90">
        <f>'Securities Details'!AH180</f>
        <v>0</v>
      </c>
      <c r="BI277" s="90">
        <f>'Securities Details'!AI180</f>
        <v>0</v>
      </c>
      <c r="BJ277" s="90">
        <f>'Securities Details'!AJ180</f>
        <v>0</v>
      </c>
      <c r="BK277" s="90">
        <f>'Securities Details'!AK180</f>
        <v>0</v>
      </c>
      <c r="BL277" s="90">
        <f>'Securities Details'!AL180</f>
        <v>0</v>
      </c>
      <c r="BM277" s="90">
        <f>'Securities Details'!AM180</f>
        <v>0</v>
      </c>
      <c r="BN277" s="90" t="str">
        <f>IF('Securities Details'!AN180="","",IF('Securities Details'!$E$11="Yes",'Securities Details'!AN180,""))</f>
        <v/>
      </c>
      <c r="BO277" s="90" t="str">
        <f>IF('Securities Details'!AO180="","",IF('Securities Details'!$E$11="Yes",'Securities Details'!AO180,""))</f>
        <v/>
      </c>
      <c r="BP277" s="90" t="str">
        <f>IF('Securities Details'!$E$11="Yes",'Securities Details'!AP180,"")</f>
        <v/>
      </c>
      <c r="BQ277" s="90" t="str">
        <f>IF(BE277=SecDLookups!$S$2,TRIM(LEFT(BF277, SEARCH("-",BF277,1)-1)),"")</f>
        <v/>
      </c>
      <c r="BR277" s="90" t="str">
        <f>IF(BE277=SecDLookups!$S$2,TRIM(RIGHT(BF277, LEN(BF277) - SEARCH("-",BF277,1))),"")</f>
        <v/>
      </c>
      <c r="BS277" s="90" t="str">
        <f>IF(BE277=SecDLookups!$S$3,BF277,"")</f>
        <v/>
      </c>
      <c r="BT277" s="90" t="str">
        <f>IF(BE277=SecDLookups!$S$4,BF277,"")</f>
        <v/>
      </c>
      <c r="BU277" s="90" t="str">
        <f>IF(BG277=SecDLookups!$T$2,TRIM(LEFT(BH277, SEARCH("-",BH277,1)-1)),"")</f>
        <v/>
      </c>
      <c r="BV277" s="90" t="str">
        <f>IF(BG277=SecDLookups!$T$2,TRIM(RIGHT(BH277,LEN(BH277) - SEARCH("-",BH277,1))),"")</f>
        <v/>
      </c>
      <c r="BW277" s="90" t="str">
        <f>IF(BG277=SecDLookups!$T$3,BH277,"")</f>
        <v/>
      </c>
      <c r="BX277" s="90" t="str">
        <f>IF(BG277=SecDLookups!$T$4,BH277,"")</f>
        <v/>
      </c>
      <c r="BY277" s="90" t="str">
        <f>IF(BI277=SecDLookups!$U$2,TRIM(LEFT(BJ277, SEARCH("-",BJ277,1)-1)),"")</f>
        <v/>
      </c>
      <c r="BZ277" s="90" t="str">
        <f>IF(BI277=SecDLookups!$U$2,TRIM(RIGHT(BJ277, LEN(BJ277) - SEARCH("-",BJ277,1))),"")</f>
        <v/>
      </c>
      <c r="CA277" s="90" t="str">
        <f>IF(BI277=SecDLookups!$U$3,BJ277,"")</f>
        <v/>
      </c>
      <c r="CB277" s="90" t="str">
        <f>IF(BI277=SecDLookups!$U$4,BJ277,"")</f>
        <v/>
      </c>
      <c r="CC277" s="90" t="str">
        <f>IF(BK277=SecDLookups!$V$2,TRIM(LEFT(BL277, SEARCH("-",BL277,1)-1)),"")</f>
        <v/>
      </c>
      <c r="CD277" s="90" t="str">
        <f>IF(BK277=SecDLookups!$V$2,TRIM(RIGHT(BL277, LEN(BL277) - SEARCH("-",BL277,1))),"")</f>
        <v/>
      </c>
      <c r="CE277" s="90" t="str">
        <f>IF(BK277=SecDLookups!$V$3,BL277,"")</f>
        <v/>
      </c>
      <c r="CF277" s="90" t="str">
        <f>IF(BK277=SecDLookups!$V$4,BL277,"")</f>
        <v/>
      </c>
    </row>
    <row r="278" spans="28:84" x14ac:dyDescent="0.25">
      <c r="AB278" s="89"/>
      <c r="AC278" s="111">
        <f>'Securities Details'!C181</f>
        <v>0</v>
      </c>
      <c r="AD278" s="111">
        <f>'Securities Details'!D181</f>
        <v>0</v>
      </c>
      <c r="AE278" s="111">
        <f>'Securities Details'!E181</f>
        <v>0</v>
      </c>
      <c r="AF278" s="111">
        <f>'Securities Details'!F181</f>
        <v>0</v>
      </c>
      <c r="AG278" s="111">
        <f>'Securities Details'!G181</f>
        <v>0</v>
      </c>
      <c r="AH278" s="106" t="e">
        <f>VLOOKUP(AG278,SecDLookups!$D$2:$E$11,2,FALSE)</f>
        <v>#N/A</v>
      </c>
      <c r="AI278" s="106">
        <f>'Securities Details'!I181</f>
        <v>0</v>
      </c>
      <c r="AJ278" s="106">
        <f>'Securities Details'!J181</f>
        <v>0</v>
      </c>
      <c r="AK278" s="111">
        <f>'Securities Details'!K181</f>
        <v>0</v>
      </c>
      <c r="AL278" s="111">
        <f>'Securities Details'!L181</f>
        <v>0</v>
      </c>
      <c r="AM278" s="113">
        <f>'Securities Details'!M181</f>
        <v>0</v>
      </c>
      <c r="AN278" s="90">
        <f>'Securities Details'!N181</f>
        <v>0</v>
      </c>
      <c r="AO278" s="90">
        <f>'Securities Details'!O181</f>
        <v>0</v>
      </c>
      <c r="AP278" s="90">
        <f>'Securities Details'!P181</f>
        <v>0</v>
      </c>
      <c r="AQ278" s="90">
        <f>'Securities Details'!Q181</f>
        <v>0</v>
      </c>
      <c r="AR278" s="90">
        <f>'Securities Details'!R181</f>
        <v>0</v>
      </c>
      <c r="AS278" s="97">
        <f>'Securities Details'!S181</f>
        <v>0</v>
      </c>
      <c r="AT278" s="90">
        <f>'Securities Details'!T181</f>
        <v>0</v>
      </c>
      <c r="AU278" s="90">
        <f>'Securities Details'!U181</f>
        <v>0</v>
      </c>
      <c r="AV278" s="90" t="str">
        <f>IF(AU278="Yes",'Securities Details'!V181,"")</f>
        <v/>
      </c>
      <c r="AW278" s="90">
        <f>'Securities Details'!W181</f>
        <v>0</v>
      </c>
      <c r="AX278" s="90">
        <f>'Securities Details'!X181</f>
        <v>0</v>
      </c>
      <c r="AY278" s="97" t="str">
        <f>IF(AU278="Yes",'Securities Details'!Y181,"")</f>
        <v/>
      </c>
      <c r="AZ278" s="90" t="str">
        <f>IF(AU278="Yes",'Securities Details'!Z181,"")</f>
        <v/>
      </c>
      <c r="BA278" s="90">
        <f>'Securities Details'!AB181</f>
        <v>0</v>
      </c>
      <c r="BB278" s="90" t="str">
        <f>IF(AU278="Yes",'Securities Details'!AA181,"")</f>
        <v/>
      </c>
      <c r="BC278" s="90">
        <f>'Securities Details'!AC181</f>
        <v>0</v>
      </c>
      <c r="BD278" s="90">
        <f>'Securities Details'!AD181</f>
        <v>0</v>
      </c>
      <c r="BE278" s="90">
        <f>'Securities Details'!AE181</f>
        <v>0</v>
      </c>
      <c r="BF278" s="90">
        <f>'Securities Details'!AF181</f>
        <v>0</v>
      </c>
      <c r="BG278" s="90">
        <f>'Securities Details'!AG181</f>
        <v>0</v>
      </c>
      <c r="BH278" s="90">
        <f>'Securities Details'!AH181</f>
        <v>0</v>
      </c>
      <c r="BI278" s="90">
        <f>'Securities Details'!AI181</f>
        <v>0</v>
      </c>
      <c r="BJ278" s="90">
        <f>'Securities Details'!AJ181</f>
        <v>0</v>
      </c>
      <c r="BK278" s="90">
        <f>'Securities Details'!AK181</f>
        <v>0</v>
      </c>
      <c r="BL278" s="90">
        <f>'Securities Details'!AL181</f>
        <v>0</v>
      </c>
      <c r="BM278" s="90">
        <f>'Securities Details'!AM181</f>
        <v>0</v>
      </c>
      <c r="BN278" s="90" t="str">
        <f>IF('Securities Details'!AN181="","",IF('Securities Details'!$E$11="Yes",'Securities Details'!AN181,""))</f>
        <v/>
      </c>
      <c r="BO278" s="90" t="str">
        <f>IF('Securities Details'!AO181="","",IF('Securities Details'!$E$11="Yes",'Securities Details'!AO181,""))</f>
        <v/>
      </c>
      <c r="BP278" s="90" t="str">
        <f>IF('Securities Details'!$E$11="Yes",'Securities Details'!AP181,"")</f>
        <v/>
      </c>
      <c r="BQ278" s="90" t="str">
        <f>IF(BE278=SecDLookups!$S$2,TRIM(LEFT(BF278, SEARCH("-",BF278,1)-1)),"")</f>
        <v/>
      </c>
      <c r="BR278" s="90" t="str">
        <f>IF(BE278=SecDLookups!$S$2,TRIM(RIGHT(BF278, LEN(BF278) - SEARCH("-",BF278,1))),"")</f>
        <v/>
      </c>
      <c r="BS278" s="90" t="str">
        <f>IF(BE278=SecDLookups!$S$3,BF278,"")</f>
        <v/>
      </c>
      <c r="BT278" s="90" t="str">
        <f>IF(BE278=SecDLookups!$S$4,BF278,"")</f>
        <v/>
      </c>
      <c r="BU278" s="90" t="str">
        <f>IF(BG278=SecDLookups!$T$2,TRIM(LEFT(BH278, SEARCH("-",BH278,1)-1)),"")</f>
        <v/>
      </c>
      <c r="BV278" s="90" t="str">
        <f>IF(BG278=SecDLookups!$T$2,TRIM(RIGHT(BH278,LEN(BH278) - SEARCH("-",BH278,1))),"")</f>
        <v/>
      </c>
      <c r="BW278" s="90" t="str">
        <f>IF(BG278=SecDLookups!$T$3,BH278,"")</f>
        <v/>
      </c>
      <c r="BX278" s="90" t="str">
        <f>IF(BG278=SecDLookups!$T$4,BH278,"")</f>
        <v/>
      </c>
      <c r="BY278" s="90" t="str">
        <f>IF(BI278=SecDLookups!$U$2,TRIM(LEFT(BJ278, SEARCH("-",BJ278,1)-1)),"")</f>
        <v/>
      </c>
      <c r="BZ278" s="90" t="str">
        <f>IF(BI278=SecDLookups!$U$2,TRIM(RIGHT(BJ278, LEN(BJ278) - SEARCH("-",BJ278,1))),"")</f>
        <v/>
      </c>
      <c r="CA278" s="90" t="str">
        <f>IF(BI278=SecDLookups!$U$3,BJ278,"")</f>
        <v/>
      </c>
      <c r="CB278" s="90" t="str">
        <f>IF(BI278=SecDLookups!$U$4,BJ278,"")</f>
        <v/>
      </c>
      <c r="CC278" s="90" t="str">
        <f>IF(BK278=SecDLookups!$V$2,TRIM(LEFT(BL278, SEARCH("-",BL278,1)-1)),"")</f>
        <v/>
      </c>
      <c r="CD278" s="90" t="str">
        <f>IF(BK278=SecDLookups!$V$2,TRIM(RIGHT(BL278, LEN(BL278) - SEARCH("-",BL278,1))),"")</f>
        <v/>
      </c>
      <c r="CE278" s="90" t="str">
        <f>IF(BK278=SecDLookups!$V$3,BL278,"")</f>
        <v/>
      </c>
      <c r="CF278" s="90" t="str">
        <f>IF(BK278=SecDLookups!$V$4,BL278,"")</f>
        <v/>
      </c>
    </row>
    <row r="279" spans="28:84" x14ac:dyDescent="0.25">
      <c r="AB279" s="89"/>
      <c r="AC279" s="111">
        <f>'Securities Details'!C182</f>
        <v>0</v>
      </c>
      <c r="AD279" s="111">
        <f>'Securities Details'!D182</f>
        <v>0</v>
      </c>
      <c r="AE279" s="111">
        <f>'Securities Details'!E182</f>
        <v>0</v>
      </c>
      <c r="AF279" s="111">
        <f>'Securities Details'!F182</f>
        <v>0</v>
      </c>
      <c r="AG279" s="111">
        <f>'Securities Details'!G182</f>
        <v>0</v>
      </c>
      <c r="AH279" s="106" t="e">
        <f>VLOOKUP(AG279,SecDLookups!$D$2:$E$11,2,FALSE)</f>
        <v>#N/A</v>
      </c>
      <c r="AI279" s="106">
        <f>'Securities Details'!I182</f>
        <v>0</v>
      </c>
      <c r="AJ279" s="106">
        <f>'Securities Details'!J182</f>
        <v>0</v>
      </c>
      <c r="AK279" s="111">
        <f>'Securities Details'!K182</f>
        <v>0</v>
      </c>
      <c r="AL279" s="111">
        <f>'Securities Details'!L182</f>
        <v>0</v>
      </c>
      <c r="AM279" s="113">
        <f>'Securities Details'!M182</f>
        <v>0</v>
      </c>
      <c r="AN279" s="90">
        <f>'Securities Details'!N182</f>
        <v>0</v>
      </c>
      <c r="AO279" s="90">
        <f>'Securities Details'!O182</f>
        <v>0</v>
      </c>
      <c r="AP279" s="90">
        <f>'Securities Details'!P182</f>
        <v>0</v>
      </c>
      <c r="AQ279" s="90">
        <f>'Securities Details'!Q182</f>
        <v>0</v>
      </c>
      <c r="AR279" s="90">
        <f>'Securities Details'!R182</f>
        <v>0</v>
      </c>
      <c r="AS279" s="97">
        <f>'Securities Details'!S182</f>
        <v>0</v>
      </c>
      <c r="AT279" s="90">
        <f>'Securities Details'!T182</f>
        <v>0</v>
      </c>
      <c r="AU279" s="90">
        <f>'Securities Details'!U182</f>
        <v>0</v>
      </c>
      <c r="AV279" s="90" t="str">
        <f>IF(AU279="Yes",'Securities Details'!V182,"")</f>
        <v/>
      </c>
      <c r="AW279" s="90">
        <f>'Securities Details'!W182</f>
        <v>0</v>
      </c>
      <c r="AX279" s="90">
        <f>'Securities Details'!X182</f>
        <v>0</v>
      </c>
      <c r="AY279" s="97" t="str">
        <f>IF(AU279="Yes",'Securities Details'!Y182,"")</f>
        <v/>
      </c>
      <c r="AZ279" s="90" t="str">
        <f>IF(AU279="Yes",'Securities Details'!Z182,"")</f>
        <v/>
      </c>
      <c r="BA279" s="90">
        <f>'Securities Details'!AB182</f>
        <v>0</v>
      </c>
      <c r="BB279" s="90" t="str">
        <f>IF(AU279="Yes",'Securities Details'!AA182,"")</f>
        <v/>
      </c>
      <c r="BC279" s="90">
        <f>'Securities Details'!AC182</f>
        <v>0</v>
      </c>
      <c r="BD279" s="90">
        <f>'Securities Details'!AD182</f>
        <v>0</v>
      </c>
      <c r="BE279" s="90">
        <f>'Securities Details'!AE182</f>
        <v>0</v>
      </c>
      <c r="BF279" s="90">
        <f>'Securities Details'!AF182</f>
        <v>0</v>
      </c>
      <c r="BG279" s="90">
        <f>'Securities Details'!AG182</f>
        <v>0</v>
      </c>
      <c r="BH279" s="90">
        <f>'Securities Details'!AH182</f>
        <v>0</v>
      </c>
      <c r="BI279" s="90">
        <f>'Securities Details'!AI182</f>
        <v>0</v>
      </c>
      <c r="BJ279" s="90">
        <f>'Securities Details'!AJ182</f>
        <v>0</v>
      </c>
      <c r="BK279" s="90">
        <f>'Securities Details'!AK182</f>
        <v>0</v>
      </c>
      <c r="BL279" s="90">
        <f>'Securities Details'!AL182</f>
        <v>0</v>
      </c>
      <c r="BM279" s="90">
        <f>'Securities Details'!AM182</f>
        <v>0</v>
      </c>
      <c r="BN279" s="90" t="str">
        <f>IF('Securities Details'!AN182="","",IF('Securities Details'!$E$11="Yes",'Securities Details'!AN182,""))</f>
        <v/>
      </c>
      <c r="BO279" s="90" t="str">
        <f>IF('Securities Details'!AO182="","",IF('Securities Details'!$E$11="Yes",'Securities Details'!AO182,""))</f>
        <v/>
      </c>
      <c r="BP279" s="90" t="str">
        <f>IF('Securities Details'!$E$11="Yes",'Securities Details'!AP182,"")</f>
        <v/>
      </c>
      <c r="BQ279" s="90" t="str">
        <f>IF(BE279=SecDLookups!$S$2,TRIM(LEFT(BF279, SEARCH("-",BF279,1)-1)),"")</f>
        <v/>
      </c>
      <c r="BR279" s="90" t="str">
        <f>IF(BE279=SecDLookups!$S$2,TRIM(RIGHT(BF279, LEN(BF279) - SEARCH("-",BF279,1))),"")</f>
        <v/>
      </c>
      <c r="BS279" s="90" t="str">
        <f>IF(BE279=SecDLookups!$S$3,BF279,"")</f>
        <v/>
      </c>
      <c r="BT279" s="90" t="str">
        <f>IF(BE279=SecDLookups!$S$4,BF279,"")</f>
        <v/>
      </c>
      <c r="BU279" s="90" t="str">
        <f>IF(BG279=SecDLookups!$T$2,TRIM(LEFT(BH279, SEARCH("-",BH279,1)-1)),"")</f>
        <v/>
      </c>
      <c r="BV279" s="90" t="str">
        <f>IF(BG279=SecDLookups!$T$2,TRIM(RIGHT(BH279,LEN(BH279) - SEARCH("-",BH279,1))),"")</f>
        <v/>
      </c>
      <c r="BW279" s="90" t="str">
        <f>IF(BG279=SecDLookups!$T$3,BH279,"")</f>
        <v/>
      </c>
      <c r="BX279" s="90" t="str">
        <f>IF(BG279=SecDLookups!$T$4,BH279,"")</f>
        <v/>
      </c>
      <c r="BY279" s="90" t="str">
        <f>IF(BI279=SecDLookups!$U$2,TRIM(LEFT(BJ279, SEARCH("-",BJ279,1)-1)),"")</f>
        <v/>
      </c>
      <c r="BZ279" s="90" t="str">
        <f>IF(BI279=SecDLookups!$U$2,TRIM(RIGHT(BJ279, LEN(BJ279) - SEARCH("-",BJ279,1))),"")</f>
        <v/>
      </c>
      <c r="CA279" s="90" t="str">
        <f>IF(BI279=SecDLookups!$U$3,BJ279,"")</f>
        <v/>
      </c>
      <c r="CB279" s="90" t="str">
        <f>IF(BI279=SecDLookups!$U$4,BJ279,"")</f>
        <v/>
      </c>
      <c r="CC279" s="90" t="str">
        <f>IF(BK279=SecDLookups!$V$2,TRIM(LEFT(BL279, SEARCH("-",BL279,1)-1)),"")</f>
        <v/>
      </c>
      <c r="CD279" s="90" t="str">
        <f>IF(BK279=SecDLookups!$V$2,TRIM(RIGHT(BL279, LEN(BL279) - SEARCH("-",BL279,1))),"")</f>
        <v/>
      </c>
      <c r="CE279" s="90" t="str">
        <f>IF(BK279=SecDLookups!$V$3,BL279,"")</f>
        <v/>
      </c>
      <c r="CF279" s="90" t="str">
        <f>IF(BK279=SecDLookups!$V$4,BL279,"")</f>
        <v/>
      </c>
    </row>
    <row r="280" spans="28:84" x14ac:dyDescent="0.25">
      <c r="AB280" s="89"/>
      <c r="AC280" s="111">
        <f>'Securities Details'!C183</f>
        <v>0</v>
      </c>
      <c r="AD280" s="111">
        <f>'Securities Details'!D183</f>
        <v>0</v>
      </c>
      <c r="AE280" s="111">
        <f>'Securities Details'!E183</f>
        <v>0</v>
      </c>
      <c r="AF280" s="111">
        <f>'Securities Details'!F183</f>
        <v>0</v>
      </c>
      <c r="AG280" s="111">
        <f>'Securities Details'!G183</f>
        <v>0</v>
      </c>
      <c r="AH280" s="106" t="e">
        <f>VLOOKUP(AG280,SecDLookups!$D$2:$E$11,2,FALSE)</f>
        <v>#N/A</v>
      </c>
      <c r="AI280" s="106">
        <f>'Securities Details'!I183</f>
        <v>0</v>
      </c>
      <c r="AJ280" s="106">
        <f>'Securities Details'!J183</f>
        <v>0</v>
      </c>
      <c r="AK280" s="111">
        <f>'Securities Details'!K183</f>
        <v>0</v>
      </c>
      <c r="AL280" s="111">
        <f>'Securities Details'!L183</f>
        <v>0</v>
      </c>
      <c r="AM280" s="113">
        <f>'Securities Details'!M183</f>
        <v>0</v>
      </c>
      <c r="AN280" s="90">
        <f>'Securities Details'!N183</f>
        <v>0</v>
      </c>
      <c r="AO280" s="90">
        <f>'Securities Details'!O183</f>
        <v>0</v>
      </c>
      <c r="AP280" s="90">
        <f>'Securities Details'!P183</f>
        <v>0</v>
      </c>
      <c r="AQ280" s="90">
        <f>'Securities Details'!Q183</f>
        <v>0</v>
      </c>
      <c r="AR280" s="90">
        <f>'Securities Details'!R183</f>
        <v>0</v>
      </c>
      <c r="AS280" s="97">
        <f>'Securities Details'!S183</f>
        <v>0</v>
      </c>
      <c r="AT280" s="90">
        <f>'Securities Details'!T183</f>
        <v>0</v>
      </c>
      <c r="AU280" s="90">
        <f>'Securities Details'!U183</f>
        <v>0</v>
      </c>
      <c r="AV280" s="90" t="str">
        <f>IF(AU280="Yes",'Securities Details'!V183,"")</f>
        <v/>
      </c>
      <c r="AW280" s="90">
        <f>'Securities Details'!W183</f>
        <v>0</v>
      </c>
      <c r="AX280" s="90">
        <f>'Securities Details'!X183</f>
        <v>0</v>
      </c>
      <c r="AY280" s="97" t="str">
        <f>IF(AU280="Yes",'Securities Details'!Y183,"")</f>
        <v/>
      </c>
      <c r="AZ280" s="90" t="str">
        <f>IF(AU280="Yes",'Securities Details'!Z183,"")</f>
        <v/>
      </c>
      <c r="BA280" s="90">
        <f>'Securities Details'!AB183</f>
        <v>0</v>
      </c>
      <c r="BB280" s="90" t="str">
        <f>IF(AU280="Yes",'Securities Details'!AA183,"")</f>
        <v/>
      </c>
      <c r="BC280" s="90">
        <f>'Securities Details'!AC183</f>
        <v>0</v>
      </c>
      <c r="BD280" s="90">
        <f>'Securities Details'!AD183</f>
        <v>0</v>
      </c>
      <c r="BE280" s="90">
        <f>'Securities Details'!AE183</f>
        <v>0</v>
      </c>
      <c r="BF280" s="90">
        <f>'Securities Details'!AF183</f>
        <v>0</v>
      </c>
      <c r="BG280" s="90">
        <f>'Securities Details'!AG183</f>
        <v>0</v>
      </c>
      <c r="BH280" s="90">
        <f>'Securities Details'!AH183</f>
        <v>0</v>
      </c>
      <c r="BI280" s="90">
        <f>'Securities Details'!AI183</f>
        <v>0</v>
      </c>
      <c r="BJ280" s="90">
        <f>'Securities Details'!AJ183</f>
        <v>0</v>
      </c>
      <c r="BK280" s="90">
        <f>'Securities Details'!AK183</f>
        <v>0</v>
      </c>
      <c r="BL280" s="90">
        <f>'Securities Details'!AL183</f>
        <v>0</v>
      </c>
      <c r="BM280" s="90">
        <f>'Securities Details'!AM183</f>
        <v>0</v>
      </c>
      <c r="BN280" s="90" t="str">
        <f>IF('Securities Details'!AN183="","",IF('Securities Details'!$E$11="Yes",'Securities Details'!AN183,""))</f>
        <v/>
      </c>
      <c r="BO280" s="90" t="str">
        <f>IF('Securities Details'!AO183="","",IF('Securities Details'!$E$11="Yes",'Securities Details'!AO183,""))</f>
        <v/>
      </c>
      <c r="BP280" s="90" t="str">
        <f>IF('Securities Details'!$E$11="Yes",'Securities Details'!AP183,"")</f>
        <v/>
      </c>
      <c r="BQ280" s="90" t="str">
        <f>IF(BE280=SecDLookups!$S$2,TRIM(LEFT(BF280, SEARCH("-",BF280,1)-1)),"")</f>
        <v/>
      </c>
      <c r="BR280" s="90" t="str">
        <f>IF(BE280=SecDLookups!$S$2,TRIM(RIGHT(BF280, LEN(BF280) - SEARCH("-",BF280,1))),"")</f>
        <v/>
      </c>
      <c r="BS280" s="90" t="str">
        <f>IF(BE280=SecDLookups!$S$3,BF280,"")</f>
        <v/>
      </c>
      <c r="BT280" s="90" t="str">
        <f>IF(BE280=SecDLookups!$S$4,BF280,"")</f>
        <v/>
      </c>
      <c r="BU280" s="90" t="str">
        <f>IF(BG280=SecDLookups!$T$2,TRIM(LEFT(BH280, SEARCH("-",BH280,1)-1)),"")</f>
        <v/>
      </c>
      <c r="BV280" s="90" t="str">
        <f>IF(BG280=SecDLookups!$T$2,TRIM(RIGHT(BH280,LEN(BH280) - SEARCH("-",BH280,1))),"")</f>
        <v/>
      </c>
      <c r="BW280" s="90" t="str">
        <f>IF(BG280=SecDLookups!$T$3,BH280,"")</f>
        <v/>
      </c>
      <c r="BX280" s="90" t="str">
        <f>IF(BG280=SecDLookups!$T$4,BH280,"")</f>
        <v/>
      </c>
      <c r="BY280" s="90" t="str">
        <f>IF(BI280=SecDLookups!$U$2,TRIM(LEFT(BJ280, SEARCH("-",BJ280,1)-1)),"")</f>
        <v/>
      </c>
      <c r="BZ280" s="90" t="str">
        <f>IF(BI280=SecDLookups!$U$2,TRIM(RIGHT(BJ280, LEN(BJ280) - SEARCH("-",BJ280,1))),"")</f>
        <v/>
      </c>
      <c r="CA280" s="90" t="str">
        <f>IF(BI280=SecDLookups!$U$3,BJ280,"")</f>
        <v/>
      </c>
      <c r="CB280" s="90" t="str">
        <f>IF(BI280=SecDLookups!$U$4,BJ280,"")</f>
        <v/>
      </c>
      <c r="CC280" s="90" t="str">
        <f>IF(BK280=SecDLookups!$V$2,TRIM(LEFT(BL280, SEARCH("-",BL280,1)-1)),"")</f>
        <v/>
      </c>
      <c r="CD280" s="90" t="str">
        <f>IF(BK280=SecDLookups!$V$2,TRIM(RIGHT(BL280, LEN(BL280) - SEARCH("-",BL280,1))),"")</f>
        <v/>
      </c>
      <c r="CE280" s="90" t="str">
        <f>IF(BK280=SecDLookups!$V$3,BL280,"")</f>
        <v/>
      </c>
      <c r="CF280" s="90" t="str">
        <f>IF(BK280=SecDLookups!$V$4,BL280,"")</f>
        <v/>
      </c>
    </row>
    <row r="281" spans="28:84" x14ac:dyDescent="0.25">
      <c r="AB281" s="89"/>
      <c r="AC281" s="111">
        <f>'Securities Details'!C184</f>
        <v>0</v>
      </c>
      <c r="AD281" s="111">
        <f>'Securities Details'!D184</f>
        <v>0</v>
      </c>
      <c r="AE281" s="111">
        <f>'Securities Details'!E184</f>
        <v>0</v>
      </c>
      <c r="AF281" s="111">
        <f>'Securities Details'!F184</f>
        <v>0</v>
      </c>
      <c r="AG281" s="111">
        <f>'Securities Details'!G184</f>
        <v>0</v>
      </c>
      <c r="AH281" s="106" t="e">
        <f>VLOOKUP(AG281,SecDLookups!$D$2:$E$11,2,FALSE)</f>
        <v>#N/A</v>
      </c>
      <c r="AI281" s="106">
        <f>'Securities Details'!I184</f>
        <v>0</v>
      </c>
      <c r="AJ281" s="106">
        <f>'Securities Details'!J184</f>
        <v>0</v>
      </c>
      <c r="AK281" s="111">
        <f>'Securities Details'!K184</f>
        <v>0</v>
      </c>
      <c r="AL281" s="111">
        <f>'Securities Details'!L184</f>
        <v>0</v>
      </c>
      <c r="AM281" s="113">
        <f>'Securities Details'!M184</f>
        <v>0</v>
      </c>
      <c r="AN281" s="90">
        <f>'Securities Details'!N184</f>
        <v>0</v>
      </c>
      <c r="AO281" s="90">
        <f>'Securities Details'!O184</f>
        <v>0</v>
      </c>
      <c r="AP281" s="90">
        <f>'Securities Details'!P184</f>
        <v>0</v>
      </c>
      <c r="AQ281" s="90">
        <f>'Securities Details'!Q184</f>
        <v>0</v>
      </c>
      <c r="AR281" s="90">
        <f>'Securities Details'!R184</f>
        <v>0</v>
      </c>
      <c r="AS281" s="97">
        <f>'Securities Details'!S184</f>
        <v>0</v>
      </c>
      <c r="AT281" s="90">
        <f>'Securities Details'!T184</f>
        <v>0</v>
      </c>
      <c r="AU281" s="90">
        <f>'Securities Details'!U184</f>
        <v>0</v>
      </c>
      <c r="AV281" s="90" t="str">
        <f>IF(AU281="Yes",'Securities Details'!V184,"")</f>
        <v/>
      </c>
      <c r="AW281" s="90">
        <f>'Securities Details'!W184</f>
        <v>0</v>
      </c>
      <c r="AX281" s="90">
        <f>'Securities Details'!X184</f>
        <v>0</v>
      </c>
      <c r="AY281" s="97" t="str">
        <f>IF(AU281="Yes",'Securities Details'!Y184,"")</f>
        <v/>
      </c>
      <c r="AZ281" s="90" t="str">
        <f>IF(AU281="Yes",'Securities Details'!Z184,"")</f>
        <v/>
      </c>
      <c r="BA281" s="90">
        <f>'Securities Details'!AB184</f>
        <v>0</v>
      </c>
      <c r="BB281" s="90" t="str">
        <f>IF(AU281="Yes",'Securities Details'!AA184,"")</f>
        <v/>
      </c>
      <c r="BC281" s="90">
        <f>'Securities Details'!AC184</f>
        <v>0</v>
      </c>
      <c r="BD281" s="90">
        <f>'Securities Details'!AD184</f>
        <v>0</v>
      </c>
      <c r="BE281" s="90">
        <f>'Securities Details'!AE184</f>
        <v>0</v>
      </c>
      <c r="BF281" s="90">
        <f>'Securities Details'!AF184</f>
        <v>0</v>
      </c>
      <c r="BG281" s="90">
        <f>'Securities Details'!AG184</f>
        <v>0</v>
      </c>
      <c r="BH281" s="90">
        <f>'Securities Details'!AH184</f>
        <v>0</v>
      </c>
      <c r="BI281" s="90">
        <f>'Securities Details'!AI184</f>
        <v>0</v>
      </c>
      <c r="BJ281" s="90">
        <f>'Securities Details'!AJ184</f>
        <v>0</v>
      </c>
      <c r="BK281" s="90">
        <f>'Securities Details'!AK184</f>
        <v>0</v>
      </c>
      <c r="BL281" s="90">
        <f>'Securities Details'!AL184</f>
        <v>0</v>
      </c>
      <c r="BM281" s="90">
        <f>'Securities Details'!AM184</f>
        <v>0</v>
      </c>
      <c r="BN281" s="90" t="str">
        <f>IF('Securities Details'!AN184="","",IF('Securities Details'!$E$11="Yes",'Securities Details'!AN184,""))</f>
        <v/>
      </c>
      <c r="BO281" s="90" t="str">
        <f>IF('Securities Details'!AO184="","",IF('Securities Details'!$E$11="Yes",'Securities Details'!AO184,""))</f>
        <v/>
      </c>
      <c r="BP281" s="90" t="str">
        <f>IF('Securities Details'!$E$11="Yes",'Securities Details'!AP184,"")</f>
        <v/>
      </c>
      <c r="BQ281" s="90" t="str">
        <f>IF(BE281=SecDLookups!$S$2,TRIM(LEFT(BF281, SEARCH("-",BF281,1)-1)),"")</f>
        <v/>
      </c>
      <c r="BR281" s="90" t="str">
        <f>IF(BE281=SecDLookups!$S$2,TRIM(RIGHT(BF281, LEN(BF281) - SEARCH("-",BF281,1))),"")</f>
        <v/>
      </c>
      <c r="BS281" s="90" t="str">
        <f>IF(BE281=SecDLookups!$S$3,BF281,"")</f>
        <v/>
      </c>
      <c r="BT281" s="90" t="str">
        <f>IF(BE281=SecDLookups!$S$4,BF281,"")</f>
        <v/>
      </c>
      <c r="BU281" s="90" t="str">
        <f>IF(BG281=SecDLookups!$T$2,TRIM(LEFT(BH281, SEARCH("-",BH281,1)-1)),"")</f>
        <v/>
      </c>
      <c r="BV281" s="90" t="str">
        <f>IF(BG281=SecDLookups!$T$2,TRIM(RIGHT(BH281,LEN(BH281) - SEARCH("-",BH281,1))),"")</f>
        <v/>
      </c>
      <c r="BW281" s="90" t="str">
        <f>IF(BG281=SecDLookups!$T$3,BH281,"")</f>
        <v/>
      </c>
      <c r="BX281" s="90" t="str">
        <f>IF(BG281=SecDLookups!$T$4,BH281,"")</f>
        <v/>
      </c>
      <c r="BY281" s="90" t="str">
        <f>IF(BI281=SecDLookups!$U$2,TRIM(LEFT(BJ281, SEARCH("-",BJ281,1)-1)),"")</f>
        <v/>
      </c>
      <c r="BZ281" s="90" t="str">
        <f>IF(BI281=SecDLookups!$U$2,TRIM(RIGHT(BJ281, LEN(BJ281) - SEARCH("-",BJ281,1))),"")</f>
        <v/>
      </c>
      <c r="CA281" s="90" t="str">
        <f>IF(BI281=SecDLookups!$U$3,BJ281,"")</f>
        <v/>
      </c>
      <c r="CB281" s="90" t="str">
        <f>IF(BI281=SecDLookups!$U$4,BJ281,"")</f>
        <v/>
      </c>
      <c r="CC281" s="90" t="str">
        <f>IF(BK281=SecDLookups!$V$2,TRIM(LEFT(BL281, SEARCH("-",BL281,1)-1)),"")</f>
        <v/>
      </c>
      <c r="CD281" s="90" t="str">
        <f>IF(BK281=SecDLookups!$V$2,TRIM(RIGHT(BL281, LEN(BL281) - SEARCH("-",BL281,1))),"")</f>
        <v/>
      </c>
      <c r="CE281" s="90" t="str">
        <f>IF(BK281=SecDLookups!$V$3,BL281,"")</f>
        <v/>
      </c>
      <c r="CF281" s="90" t="str">
        <f>IF(BK281=SecDLookups!$V$4,BL281,"")</f>
        <v/>
      </c>
    </row>
    <row r="282" spans="28:84" x14ac:dyDescent="0.25">
      <c r="AB282" s="89"/>
      <c r="AC282" s="111">
        <f>'Securities Details'!C185</f>
        <v>0</v>
      </c>
      <c r="AD282" s="111">
        <f>'Securities Details'!D185</f>
        <v>0</v>
      </c>
      <c r="AE282" s="111">
        <f>'Securities Details'!E185</f>
        <v>0</v>
      </c>
      <c r="AF282" s="111">
        <f>'Securities Details'!F185</f>
        <v>0</v>
      </c>
      <c r="AG282" s="111">
        <f>'Securities Details'!G185</f>
        <v>0</v>
      </c>
      <c r="AH282" s="106" t="e">
        <f>VLOOKUP(AG282,SecDLookups!$D$2:$E$11,2,FALSE)</f>
        <v>#N/A</v>
      </c>
      <c r="AI282" s="106">
        <f>'Securities Details'!I185</f>
        <v>0</v>
      </c>
      <c r="AJ282" s="106">
        <f>'Securities Details'!J185</f>
        <v>0</v>
      </c>
      <c r="AK282" s="111">
        <f>'Securities Details'!K185</f>
        <v>0</v>
      </c>
      <c r="AL282" s="111">
        <f>'Securities Details'!L185</f>
        <v>0</v>
      </c>
      <c r="AM282" s="113">
        <f>'Securities Details'!M185</f>
        <v>0</v>
      </c>
      <c r="AN282" s="90">
        <f>'Securities Details'!N185</f>
        <v>0</v>
      </c>
      <c r="AO282" s="90">
        <f>'Securities Details'!O185</f>
        <v>0</v>
      </c>
      <c r="AP282" s="90">
        <f>'Securities Details'!P185</f>
        <v>0</v>
      </c>
      <c r="AQ282" s="90">
        <f>'Securities Details'!Q185</f>
        <v>0</v>
      </c>
      <c r="AR282" s="90">
        <f>'Securities Details'!R185</f>
        <v>0</v>
      </c>
      <c r="AS282" s="97">
        <f>'Securities Details'!S185</f>
        <v>0</v>
      </c>
      <c r="AT282" s="90">
        <f>'Securities Details'!T185</f>
        <v>0</v>
      </c>
      <c r="AU282" s="90">
        <f>'Securities Details'!U185</f>
        <v>0</v>
      </c>
      <c r="AV282" s="90" t="str">
        <f>IF(AU282="Yes",'Securities Details'!V185,"")</f>
        <v/>
      </c>
      <c r="AW282" s="90">
        <f>'Securities Details'!W185</f>
        <v>0</v>
      </c>
      <c r="AX282" s="90">
        <f>'Securities Details'!X185</f>
        <v>0</v>
      </c>
      <c r="AY282" s="97" t="str">
        <f>IF(AU282="Yes",'Securities Details'!Y185,"")</f>
        <v/>
      </c>
      <c r="AZ282" s="90" t="str">
        <f>IF(AU282="Yes",'Securities Details'!Z185,"")</f>
        <v/>
      </c>
      <c r="BA282" s="90">
        <f>'Securities Details'!AB185</f>
        <v>0</v>
      </c>
      <c r="BB282" s="90" t="str">
        <f>IF(AU282="Yes",'Securities Details'!AA185,"")</f>
        <v/>
      </c>
      <c r="BC282" s="90">
        <f>'Securities Details'!AC185</f>
        <v>0</v>
      </c>
      <c r="BD282" s="90">
        <f>'Securities Details'!AD185</f>
        <v>0</v>
      </c>
      <c r="BE282" s="90">
        <f>'Securities Details'!AE185</f>
        <v>0</v>
      </c>
      <c r="BF282" s="90">
        <f>'Securities Details'!AF185</f>
        <v>0</v>
      </c>
      <c r="BG282" s="90">
        <f>'Securities Details'!AG185</f>
        <v>0</v>
      </c>
      <c r="BH282" s="90">
        <f>'Securities Details'!AH185</f>
        <v>0</v>
      </c>
      <c r="BI282" s="90">
        <f>'Securities Details'!AI185</f>
        <v>0</v>
      </c>
      <c r="BJ282" s="90">
        <f>'Securities Details'!AJ185</f>
        <v>0</v>
      </c>
      <c r="BK282" s="90">
        <f>'Securities Details'!AK185</f>
        <v>0</v>
      </c>
      <c r="BL282" s="90">
        <f>'Securities Details'!AL185</f>
        <v>0</v>
      </c>
      <c r="BM282" s="90">
        <f>'Securities Details'!AM185</f>
        <v>0</v>
      </c>
      <c r="BN282" s="90" t="str">
        <f>IF('Securities Details'!AN185="","",IF('Securities Details'!$E$11="Yes",'Securities Details'!AN185,""))</f>
        <v/>
      </c>
      <c r="BO282" s="90" t="str">
        <f>IF('Securities Details'!AO185="","",IF('Securities Details'!$E$11="Yes",'Securities Details'!AO185,""))</f>
        <v/>
      </c>
      <c r="BP282" s="90" t="str">
        <f>IF('Securities Details'!$E$11="Yes",'Securities Details'!AP185,"")</f>
        <v/>
      </c>
      <c r="BQ282" s="90" t="str">
        <f>IF(BE282=SecDLookups!$S$2,TRIM(LEFT(BF282, SEARCH("-",BF282,1)-1)),"")</f>
        <v/>
      </c>
      <c r="BR282" s="90" t="str">
        <f>IF(BE282=SecDLookups!$S$2,TRIM(RIGHT(BF282, LEN(BF282) - SEARCH("-",BF282,1))),"")</f>
        <v/>
      </c>
      <c r="BS282" s="90" t="str">
        <f>IF(BE282=SecDLookups!$S$3,BF282,"")</f>
        <v/>
      </c>
      <c r="BT282" s="90" t="str">
        <f>IF(BE282=SecDLookups!$S$4,BF282,"")</f>
        <v/>
      </c>
      <c r="BU282" s="90" t="str">
        <f>IF(BG282=SecDLookups!$T$2,TRIM(LEFT(BH282, SEARCH("-",BH282,1)-1)),"")</f>
        <v/>
      </c>
      <c r="BV282" s="90" t="str">
        <f>IF(BG282=SecDLookups!$T$2,TRIM(RIGHT(BH282,LEN(BH282) - SEARCH("-",BH282,1))),"")</f>
        <v/>
      </c>
      <c r="BW282" s="90" t="str">
        <f>IF(BG282=SecDLookups!$T$3,BH282,"")</f>
        <v/>
      </c>
      <c r="BX282" s="90" t="str">
        <f>IF(BG282=SecDLookups!$T$4,BH282,"")</f>
        <v/>
      </c>
      <c r="BY282" s="90" t="str">
        <f>IF(BI282=SecDLookups!$U$2,TRIM(LEFT(BJ282, SEARCH("-",BJ282,1)-1)),"")</f>
        <v/>
      </c>
      <c r="BZ282" s="90" t="str">
        <f>IF(BI282=SecDLookups!$U$2,TRIM(RIGHT(BJ282, LEN(BJ282) - SEARCH("-",BJ282,1))),"")</f>
        <v/>
      </c>
      <c r="CA282" s="90" t="str">
        <f>IF(BI282=SecDLookups!$U$3,BJ282,"")</f>
        <v/>
      </c>
      <c r="CB282" s="90" t="str">
        <f>IF(BI282=SecDLookups!$U$4,BJ282,"")</f>
        <v/>
      </c>
      <c r="CC282" s="90" t="str">
        <f>IF(BK282=SecDLookups!$V$2,TRIM(LEFT(BL282, SEARCH("-",BL282,1)-1)),"")</f>
        <v/>
      </c>
      <c r="CD282" s="90" t="str">
        <f>IF(BK282=SecDLookups!$V$2,TRIM(RIGHT(BL282, LEN(BL282) - SEARCH("-",BL282,1))),"")</f>
        <v/>
      </c>
      <c r="CE282" s="90" t="str">
        <f>IF(BK282=SecDLookups!$V$3,BL282,"")</f>
        <v/>
      </c>
      <c r="CF282" s="90" t="str">
        <f>IF(BK282=SecDLookups!$V$4,BL282,"")</f>
        <v/>
      </c>
    </row>
    <row r="283" spans="28:84" x14ac:dyDescent="0.25">
      <c r="AB283" s="89"/>
      <c r="AC283" s="111">
        <f>'Securities Details'!C186</f>
        <v>0</v>
      </c>
      <c r="AD283" s="111">
        <f>'Securities Details'!D186</f>
        <v>0</v>
      </c>
      <c r="AE283" s="111">
        <f>'Securities Details'!E186</f>
        <v>0</v>
      </c>
      <c r="AF283" s="111">
        <f>'Securities Details'!F186</f>
        <v>0</v>
      </c>
      <c r="AG283" s="111">
        <f>'Securities Details'!G186</f>
        <v>0</v>
      </c>
      <c r="AH283" s="106" t="e">
        <f>VLOOKUP(AG283,SecDLookups!$D$2:$E$11,2,FALSE)</f>
        <v>#N/A</v>
      </c>
      <c r="AI283" s="106">
        <f>'Securities Details'!I186</f>
        <v>0</v>
      </c>
      <c r="AJ283" s="106">
        <f>'Securities Details'!J186</f>
        <v>0</v>
      </c>
      <c r="AK283" s="111">
        <f>'Securities Details'!K186</f>
        <v>0</v>
      </c>
      <c r="AL283" s="111">
        <f>'Securities Details'!L186</f>
        <v>0</v>
      </c>
      <c r="AM283" s="113">
        <f>'Securities Details'!M186</f>
        <v>0</v>
      </c>
      <c r="AN283" s="90">
        <f>'Securities Details'!N186</f>
        <v>0</v>
      </c>
      <c r="AO283" s="90">
        <f>'Securities Details'!O186</f>
        <v>0</v>
      </c>
      <c r="AP283" s="90">
        <f>'Securities Details'!P186</f>
        <v>0</v>
      </c>
      <c r="AQ283" s="90">
        <f>'Securities Details'!Q186</f>
        <v>0</v>
      </c>
      <c r="AR283" s="90">
        <f>'Securities Details'!R186</f>
        <v>0</v>
      </c>
      <c r="AS283" s="97">
        <f>'Securities Details'!S186</f>
        <v>0</v>
      </c>
      <c r="AT283" s="90">
        <f>'Securities Details'!T186</f>
        <v>0</v>
      </c>
      <c r="AU283" s="90">
        <f>'Securities Details'!U186</f>
        <v>0</v>
      </c>
      <c r="AV283" s="90" t="str">
        <f>IF(AU283="Yes",'Securities Details'!V186,"")</f>
        <v/>
      </c>
      <c r="AW283" s="90">
        <f>'Securities Details'!W186</f>
        <v>0</v>
      </c>
      <c r="AX283" s="90">
        <f>'Securities Details'!X186</f>
        <v>0</v>
      </c>
      <c r="AY283" s="97" t="str">
        <f>IF(AU283="Yes",'Securities Details'!Y186,"")</f>
        <v/>
      </c>
      <c r="AZ283" s="90" t="str">
        <f>IF(AU283="Yes",'Securities Details'!Z186,"")</f>
        <v/>
      </c>
      <c r="BA283" s="90">
        <f>'Securities Details'!AB186</f>
        <v>0</v>
      </c>
      <c r="BB283" s="90" t="str">
        <f>IF(AU283="Yes",'Securities Details'!AA186,"")</f>
        <v/>
      </c>
      <c r="BC283" s="90">
        <f>'Securities Details'!AC186</f>
        <v>0</v>
      </c>
      <c r="BD283" s="90">
        <f>'Securities Details'!AD186</f>
        <v>0</v>
      </c>
      <c r="BE283" s="90">
        <f>'Securities Details'!AE186</f>
        <v>0</v>
      </c>
      <c r="BF283" s="90">
        <f>'Securities Details'!AF186</f>
        <v>0</v>
      </c>
      <c r="BG283" s="90">
        <f>'Securities Details'!AG186</f>
        <v>0</v>
      </c>
      <c r="BH283" s="90">
        <f>'Securities Details'!AH186</f>
        <v>0</v>
      </c>
      <c r="BI283" s="90">
        <f>'Securities Details'!AI186</f>
        <v>0</v>
      </c>
      <c r="BJ283" s="90">
        <f>'Securities Details'!AJ186</f>
        <v>0</v>
      </c>
      <c r="BK283" s="90">
        <f>'Securities Details'!AK186</f>
        <v>0</v>
      </c>
      <c r="BL283" s="90">
        <f>'Securities Details'!AL186</f>
        <v>0</v>
      </c>
      <c r="BM283" s="90">
        <f>'Securities Details'!AM186</f>
        <v>0</v>
      </c>
      <c r="BN283" s="90" t="str">
        <f>IF('Securities Details'!AN186="","",IF('Securities Details'!$E$11="Yes",'Securities Details'!AN186,""))</f>
        <v/>
      </c>
      <c r="BO283" s="90" t="str">
        <f>IF('Securities Details'!AO186="","",IF('Securities Details'!$E$11="Yes",'Securities Details'!AO186,""))</f>
        <v/>
      </c>
      <c r="BP283" s="90" t="str">
        <f>IF('Securities Details'!$E$11="Yes",'Securities Details'!AP186,"")</f>
        <v/>
      </c>
      <c r="BQ283" s="90" t="str">
        <f>IF(BE283=SecDLookups!$S$2,TRIM(LEFT(BF283, SEARCH("-",BF283,1)-1)),"")</f>
        <v/>
      </c>
      <c r="BR283" s="90" t="str">
        <f>IF(BE283=SecDLookups!$S$2,TRIM(RIGHT(BF283, LEN(BF283) - SEARCH("-",BF283,1))),"")</f>
        <v/>
      </c>
      <c r="BS283" s="90" t="str">
        <f>IF(BE283=SecDLookups!$S$3,BF283,"")</f>
        <v/>
      </c>
      <c r="BT283" s="90" t="str">
        <f>IF(BE283=SecDLookups!$S$4,BF283,"")</f>
        <v/>
      </c>
      <c r="BU283" s="90" t="str">
        <f>IF(BG283=SecDLookups!$T$2,TRIM(LEFT(BH283, SEARCH("-",BH283,1)-1)),"")</f>
        <v/>
      </c>
      <c r="BV283" s="90" t="str">
        <f>IF(BG283=SecDLookups!$T$2,TRIM(RIGHT(BH283,LEN(BH283) - SEARCH("-",BH283,1))),"")</f>
        <v/>
      </c>
      <c r="BW283" s="90" t="str">
        <f>IF(BG283=SecDLookups!$T$3,BH283,"")</f>
        <v/>
      </c>
      <c r="BX283" s="90" t="str">
        <f>IF(BG283=SecDLookups!$T$4,BH283,"")</f>
        <v/>
      </c>
      <c r="BY283" s="90" t="str">
        <f>IF(BI283=SecDLookups!$U$2,TRIM(LEFT(BJ283, SEARCH("-",BJ283,1)-1)),"")</f>
        <v/>
      </c>
      <c r="BZ283" s="90" t="str">
        <f>IF(BI283=SecDLookups!$U$2,TRIM(RIGHT(BJ283, LEN(BJ283) - SEARCH("-",BJ283,1))),"")</f>
        <v/>
      </c>
      <c r="CA283" s="90" t="str">
        <f>IF(BI283=SecDLookups!$U$3,BJ283,"")</f>
        <v/>
      </c>
      <c r="CB283" s="90" t="str">
        <f>IF(BI283=SecDLookups!$U$4,BJ283,"")</f>
        <v/>
      </c>
      <c r="CC283" s="90" t="str">
        <f>IF(BK283=SecDLookups!$V$2,TRIM(LEFT(BL283, SEARCH("-",BL283,1)-1)),"")</f>
        <v/>
      </c>
      <c r="CD283" s="90" t="str">
        <f>IF(BK283=SecDLookups!$V$2,TRIM(RIGHT(BL283, LEN(BL283) - SEARCH("-",BL283,1))),"")</f>
        <v/>
      </c>
      <c r="CE283" s="90" t="str">
        <f>IF(BK283=SecDLookups!$V$3,BL283,"")</f>
        <v/>
      </c>
      <c r="CF283" s="90" t="str">
        <f>IF(BK283=SecDLookups!$V$4,BL283,"")</f>
        <v/>
      </c>
    </row>
    <row r="284" spans="28:84" x14ac:dyDescent="0.25">
      <c r="AB284" s="89"/>
      <c r="AC284" s="111">
        <f>'Securities Details'!C187</f>
        <v>0</v>
      </c>
      <c r="AD284" s="111">
        <f>'Securities Details'!D187</f>
        <v>0</v>
      </c>
      <c r="AE284" s="111">
        <f>'Securities Details'!E187</f>
        <v>0</v>
      </c>
      <c r="AF284" s="111">
        <f>'Securities Details'!F187</f>
        <v>0</v>
      </c>
      <c r="AG284" s="111">
        <f>'Securities Details'!G187</f>
        <v>0</v>
      </c>
      <c r="AH284" s="106" t="e">
        <f>VLOOKUP(AG284,SecDLookups!$D$2:$E$11,2,FALSE)</f>
        <v>#N/A</v>
      </c>
      <c r="AI284" s="106">
        <f>'Securities Details'!I187</f>
        <v>0</v>
      </c>
      <c r="AJ284" s="106">
        <f>'Securities Details'!J187</f>
        <v>0</v>
      </c>
      <c r="AK284" s="111">
        <f>'Securities Details'!K187</f>
        <v>0</v>
      </c>
      <c r="AL284" s="111">
        <f>'Securities Details'!L187</f>
        <v>0</v>
      </c>
      <c r="AM284" s="113">
        <f>'Securities Details'!M187</f>
        <v>0</v>
      </c>
      <c r="AN284" s="90">
        <f>'Securities Details'!N187</f>
        <v>0</v>
      </c>
      <c r="AO284" s="90">
        <f>'Securities Details'!O187</f>
        <v>0</v>
      </c>
      <c r="AP284" s="90">
        <f>'Securities Details'!P187</f>
        <v>0</v>
      </c>
      <c r="AQ284" s="90">
        <f>'Securities Details'!Q187</f>
        <v>0</v>
      </c>
      <c r="AR284" s="90">
        <f>'Securities Details'!R187</f>
        <v>0</v>
      </c>
      <c r="AS284" s="97">
        <f>'Securities Details'!S187</f>
        <v>0</v>
      </c>
      <c r="AT284" s="90">
        <f>'Securities Details'!T187</f>
        <v>0</v>
      </c>
      <c r="AU284" s="90">
        <f>'Securities Details'!U187</f>
        <v>0</v>
      </c>
      <c r="AV284" s="90" t="str">
        <f>IF(AU284="Yes",'Securities Details'!V187,"")</f>
        <v/>
      </c>
      <c r="AW284" s="90">
        <f>'Securities Details'!W187</f>
        <v>0</v>
      </c>
      <c r="AX284" s="90">
        <f>'Securities Details'!X187</f>
        <v>0</v>
      </c>
      <c r="AY284" s="97" t="str">
        <f>IF(AU284="Yes",'Securities Details'!Y187,"")</f>
        <v/>
      </c>
      <c r="AZ284" s="90" t="str">
        <f>IF(AU284="Yes",'Securities Details'!Z187,"")</f>
        <v/>
      </c>
      <c r="BA284" s="90">
        <f>'Securities Details'!AB187</f>
        <v>0</v>
      </c>
      <c r="BB284" s="90" t="str">
        <f>IF(AU284="Yes",'Securities Details'!AA187,"")</f>
        <v/>
      </c>
      <c r="BC284" s="90">
        <f>'Securities Details'!AC187</f>
        <v>0</v>
      </c>
      <c r="BD284" s="90">
        <f>'Securities Details'!AD187</f>
        <v>0</v>
      </c>
      <c r="BE284" s="90">
        <f>'Securities Details'!AE187</f>
        <v>0</v>
      </c>
      <c r="BF284" s="90">
        <f>'Securities Details'!AF187</f>
        <v>0</v>
      </c>
      <c r="BG284" s="90">
        <f>'Securities Details'!AG187</f>
        <v>0</v>
      </c>
      <c r="BH284" s="90">
        <f>'Securities Details'!AH187</f>
        <v>0</v>
      </c>
      <c r="BI284" s="90">
        <f>'Securities Details'!AI187</f>
        <v>0</v>
      </c>
      <c r="BJ284" s="90">
        <f>'Securities Details'!AJ187</f>
        <v>0</v>
      </c>
      <c r="BK284" s="90">
        <f>'Securities Details'!AK187</f>
        <v>0</v>
      </c>
      <c r="BL284" s="90">
        <f>'Securities Details'!AL187</f>
        <v>0</v>
      </c>
      <c r="BM284" s="90">
        <f>'Securities Details'!AM187</f>
        <v>0</v>
      </c>
      <c r="BN284" s="90" t="str">
        <f>IF('Securities Details'!AN187="","",IF('Securities Details'!$E$11="Yes",'Securities Details'!AN187,""))</f>
        <v/>
      </c>
      <c r="BO284" s="90" t="str">
        <f>IF('Securities Details'!AO187="","",IF('Securities Details'!$E$11="Yes",'Securities Details'!AO187,""))</f>
        <v/>
      </c>
      <c r="BP284" s="90" t="str">
        <f>IF('Securities Details'!$E$11="Yes",'Securities Details'!AP187,"")</f>
        <v/>
      </c>
      <c r="BQ284" s="90" t="str">
        <f>IF(BE284=SecDLookups!$S$2,TRIM(LEFT(BF284, SEARCH("-",BF284,1)-1)),"")</f>
        <v/>
      </c>
      <c r="BR284" s="90" t="str">
        <f>IF(BE284=SecDLookups!$S$2,TRIM(RIGHT(BF284, LEN(BF284) - SEARCH("-",BF284,1))),"")</f>
        <v/>
      </c>
      <c r="BS284" s="90" t="str">
        <f>IF(BE284=SecDLookups!$S$3,BF284,"")</f>
        <v/>
      </c>
      <c r="BT284" s="90" t="str">
        <f>IF(BE284=SecDLookups!$S$4,BF284,"")</f>
        <v/>
      </c>
      <c r="BU284" s="90" t="str">
        <f>IF(BG284=SecDLookups!$T$2,TRIM(LEFT(BH284, SEARCH("-",BH284,1)-1)),"")</f>
        <v/>
      </c>
      <c r="BV284" s="90" t="str">
        <f>IF(BG284=SecDLookups!$T$2,TRIM(RIGHT(BH284,LEN(BH284) - SEARCH("-",BH284,1))),"")</f>
        <v/>
      </c>
      <c r="BW284" s="90" t="str">
        <f>IF(BG284=SecDLookups!$T$3,BH284,"")</f>
        <v/>
      </c>
      <c r="BX284" s="90" t="str">
        <f>IF(BG284=SecDLookups!$T$4,BH284,"")</f>
        <v/>
      </c>
      <c r="BY284" s="90" t="str">
        <f>IF(BI284=SecDLookups!$U$2,TRIM(LEFT(BJ284, SEARCH("-",BJ284,1)-1)),"")</f>
        <v/>
      </c>
      <c r="BZ284" s="90" t="str">
        <f>IF(BI284=SecDLookups!$U$2,TRIM(RIGHT(BJ284, LEN(BJ284) - SEARCH("-",BJ284,1))),"")</f>
        <v/>
      </c>
      <c r="CA284" s="90" t="str">
        <f>IF(BI284=SecDLookups!$U$3,BJ284,"")</f>
        <v/>
      </c>
      <c r="CB284" s="90" t="str">
        <f>IF(BI284=SecDLookups!$U$4,BJ284,"")</f>
        <v/>
      </c>
      <c r="CC284" s="90" t="str">
        <f>IF(BK284=SecDLookups!$V$2,TRIM(LEFT(BL284, SEARCH("-",BL284,1)-1)),"")</f>
        <v/>
      </c>
      <c r="CD284" s="90" t="str">
        <f>IF(BK284=SecDLookups!$V$2,TRIM(RIGHT(BL284, LEN(BL284) - SEARCH("-",BL284,1))),"")</f>
        <v/>
      </c>
      <c r="CE284" s="90" t="str">
        <f>IF(BK284=SecDLookups!$V$3,BL284,"")</f>
        <v/>
      </c>
      <c r="CF284" s="90" t="str">
        <f>IF(BK284=SecDLookups!$V$4,BL284,"")</f>
        <v/>
      </c>
    </row>
    <row r="285" spans="28:84" x14ac:dyDescent="0.25">
      <c r="AB285" s="89"/>
      <c r="AC285" s="111">
        <f>'Securities Details'!C188</f>
        <v>0</v>
      </c>
      <c r="AD285" s="111">
        <f>'Securities Details'!D188</f>
        <v>0</v>
      </c>
      <c r="AE285" s="111">
        <f>'Securities Details'!E188</f>
        <v>0</v>
      </c>
      <c r="AF285" s="111">
        <f>'Securities Details'!F188</f>
        <v>0</v>
      </c>
      <c r="AG285" s="111">
        <f>'Securities Details'!G188</f>
        <v>0</v>
      </c>
      <c r="AH285" s="106" t="e">
        <f>VLOOKUP(AG285,SecDLookups!$D$2:$E$11,2,FALSE)</f>
        <v>#N/A</v>
      </c>
      <c r="AI285" s="106">
        <f>'Securities Details'!I188</f>
        <v>0</v>
      </c>
      <c r="AJ285" s="106">
        <f>'Securities Details'!J188</f>
        <v>0</v>
      </c>
      <c r="AK285" s="111">
        <f>'Securities Details'!K188</f>
        <v>0</v>
      </c>
      <c r="AL285" s="111">
        <f>'Securities Details'!L188</f>
        <v>0</v>
      </c>
      <c r="AM285" s="113">
        <f>'Securities Details'!M188</f>
        <v>0</v>
      </c>
      <c r="AN285" s="90">
        <f>'Securities Details'!N188</f>
        <v>0</v>
      </c>
      <c r="AO285" s="90">
        <f>'Securities Details'!O188</f>
        <v>0</v>
      </c>
      <c r="AP285" s="90">
        <f>'Securities Details'!P188</f>
        <v>0</v>
      </c>
      <c r="AQ285" s="90">
        <f>'Securities Details'!Q188</f>
        <v>0</v>
      </c>
      <c r="AR285" s="90">
        <f>'Securities Details'!R188</f>
        <v>0</v>
      </c>
      <c r="AS285" s="97">
        <f>'Securities Details'!S188</f>
        <v>0</v>
      </c>
      <c r="AT285" s="90">
        <f>'Securities Details'!T188</f>
        <v>0</v>
      </c>
      <c r="AU285" s="90">
        <f>'Securities Details'!U188</f>
        <v>0</v>
      </c>
      <c r="AV285" s="90" t="str">
        <f>IF(AU285="Yes",'Securities Details'!V188,"")</f>
        <v/>
      </c>
      <c r="AW285" s="90">
        <f>'Securities Details'!W188</f>
        <v>0</v>
      </c>
      <c r="AX285" s="90">
        <f>'Securities Details'!X188</f>
        <v>0</v>
      </c>
      <c r="AY285" s="97" t="str">
        <f>IF(AU285="Yes",'Securities Details'!Y188,"")</f>
        <v/>
      </c>
      <c r="AZ285" s="90" t="str">
        <f>IF(AU285="Yes",'Securities Details'!Z188,"")</f>
        <v/>
      </c>
      <c r="BA285" s="90">
        <f>'Securities Details'!AB188</f>
        <v>0</v>
      </c>
      <c r="BB285" s="90" t="str">
        <f>IF(AU285="Yes",'Securities Details'!AA188,"")</f>
        <v/>
      </c>
      <c r="BC285" s="90">
        <f>'Securities Details'!AC188</f>
        <v>0</v>
      </c>
      <c r="BD285" s="90">
        <f>'Securities Details'!AD188</f>
        <v>0</v>
      </c>
      <c r="BE285" s="90">
        <f>'Securities Details'!AE188</f>
        <v>0</v>
      </c>
      <c r="BF285" s="90">
        <f>'Securities Details'!AF188</f>
        <v>0</v>
      </c>
      <c r="BG285" s="90">
        <f>'Securities Details'!AG188</f>
        <v>0</v>
      </c>
      <c r="BH285" s="90">
        <f>'Securities Details'!AH188</f>
        <v>0</v>
      </c>
      <c r="BI285" s="90">
        <f>'Securities Details'!AI188</f>
        <v>0</v>
      </c>
      <c r="BJ285" s="90">
        <f>'Securities Details'!AJ188</f>
        <v>0</v>
      </c>
      <c r="BK285" s="90">
        <f>'Securities Details'!AK188</f>
        <v>0</v>
      </c>
      <c r="BL285" s="90">
        <f>'Securities Details'!AL188</f>
        <v>0</v>
      </c>
      <c r="BM285" s="90">
        <f>'Securities Details'!AM188</f>
        <v>0</v>
      </c>
      <c r="BN285" s="90" t="str">
        <f>IF('Securities Details'!AN188="","",IF('Securities Details'!$E$11="Yes",'Securities Details'!AN188,""))</f>
        <v/>
      </c>
      <c r="BO285" s="90" t="str">
        <f>IF('Securities Details'!AO188="","",IF('Securities Details'!$E$11="Yes",'Securities Details'!AO188,""))</f>
        <v/>
      </c>
      <c r="BP285" s="90" t="str">
        <f>IF('Securities Details'!$E$11="Yes",'Securities Details'!AP188,"")</f>
        <v/>
      </c>
      <c r="BQ285" s="90" t="str">
        <f>IF(BE285=SecDLookups!$S$2,TRIM(LEFT(BF285, SEARCH("-",BF285,1)-1)),"")</f>
        <v/>
      </c>
      <c r="BR285" s="90" t="str">
        <f>IF(BE285=SecDLookups!$S$2,TRIM(RIGHT(BF285, LEN(BF285) - SEARCH("-",BF285,1))),"")</f>
        <v/>
      </c>
      <c r="BS285" s="90" t="str">
        <f>IF(BE285=SecDLookups!$S$3,BF285,"")</f>
        <v/>
      </c>
      <c r="BT285" s="90" t="str">
        <f>IF(BE285=SecDLookups!$S$4,BF285,"")</f>
        <v/>
      </c>
      <c r="BU285" s="90" t="str">
        <f>IF(BG285=SecDLookups!$T$2,TRIM(LEFT(BH285, SEARCH("-",BH285,1)-1)),"")</f>
        <v/>
      </c>
      <c r="BV285" s="90" t="str">
        <f>IF(BG285=SecDLookups!$T$2,TRIM(RIGHT(BH285,LEN(BH285) - SEARCH("-",BH285,1))),"")</f>
        <v/>
      </c>
      <c r="BW285" s="90" t="str">
        <f>IF(BG285=SecDLookups!$T$3,BH285,"")</f>
        <v/>
      </c>
      <c r="BX285" s="90" t="str">
        <f>IF(BG285=SecDLookups!$T$4,BH285,"")</f>
        <v/>
      </c>
      <c r="BY285" s="90" t="str">
        <f>IF(BI285=SecDLookups!$U$2,TRIM(LEFT(BJ285, SEARCH("-",BJ285,1)-1)),"")</f>
        <v/>
      </c>
      <c r="BZ285" s="90" t="str">
        <f>IF(BI285=SecDLookups!$U$2,TRIM(RIGHT(BJ285, LEN(BJ285) - SEARCH("-",BJ285,1))),"")</f>
        <v/>
      </c>
      <c r="CA285" s="90" t="str">
        <f>IF(BI285=SecDLookups!$U$3,BJ285,"")</f>
        <v/>
      </c>
      <c r="CB285" s="90" t="str">
        <f>IF(BI285=SecDLookups!$U$4,BJ285,"")</f>
        <v/>
      </c>
      <c r="CC285" s="90" t="str">
        <f>IF(BK285=SecDLookups!$V$2,TRIM(LEFT(BL285, SEARCH("-",BL285,1)-1)),"")</f>
        <v/>
      </c>
      <c r="CD285" s="90" t="str">
        <f>IF(BK285=SecDLookups!$V$2,TRIM(RIGHT(BL285, LEN(BL285) - SEARCH("-",BL285,1))),"")</f>
        <v/>
      </c>
      <c r="CE285" s="90" t="str">
        <f>IF(BK285=SecDLookups!$V$3,BL285,"")</f>
        <v/>
      </c>
      <c r="CF285" s="90" t="str">
        <f>IF(BK285=SecDLookups!$V$4,BL285,"")</f>
        <v/>
      </c>
    </row>
    <row r="286" spans="28:84" x14ac:dyDescent="0.25">
      <c r="AB286" s="89"/>
      <c r="AC286" s="111">
        <f>'Securities Details'!C189</f>
        <v>0</v>
      </c>
      <c r="AD286" s="111">
        <f>'Securities Details'!D189</f>
        <v>0</v>
      </c>
      <c r="AE286" s="111">
        <f>'Securities Details'!E189</f>
        <v>0</v>
      </c>
      <c r="AF286" s="111">
        <f>'Securities Details'!F189</f>
        <v>0</v>
      </c>
      <c r="AG286" s="111">
        <f>'Securities Details'!G189</f>
        <v>0</v>
      </c>
      <c r="AH286" s="106" t="e">
        <f>VLOOKUP(AG286,SecDLookups!$D$2:$E$11,2,FALSE)</f>
        <v>#N/A</v>
      </c>
      <c r="AI286" s="106">
        <f>'Securities Details'!I189</f>
        <v>0</v>
      </c>
      <c r="AJ286" s="106">
        <f>'Securities Details'!J189</f>
        <v>0</v>
      </c>
      <c r="AK286" s="111">
        <f>'Securities Details'!K189</f>
        <v>0</v>
      </c>
      <c r="AL286" s="111">
        <f>'Securities Details'!L189</f>
        <v>0</v>
      </c>
      <c r="AM286" s="113">
        <f>'Securities Details'!M189</f>
        <v>0</v>
      </c>
      <c r="AN286" s="90">
        <f>'Securities Details'!N189</f>
        <v>0</v>
      </c>
      <c r="AO286" s="90">
        <f>'Securities Details'!O189</f>
        <v>0</v>
      </c>
      <c r="AP286" s="90">
        <f>'Securities Details'!P189</f>
        <v>0</v>
      </c>
      <c r="AQ286" s="90">
        <f>'Securities Details'!Q189</f>
        <v>0</v>
      </c>
      <c r="AR286" s="90">
        <f>'Securities Details'!R189</f>
        <v>0</v>
      </c>
      <c r="AS286" s="97">
        <f>'Securities Details'!S189</f>
        <v>0</v>
      </c>
      <c r="AT286" s="90">
        <f>'Securities Details'!T189</f>
        <v>0</v>
      </c>
      <c r="AU286" s="90">
        <f>'Securities Details'!U189</f>
        <v>0</v>
      </c>
      <c r="AV286" s="90" t="str">
        <f>IF(AU286="Yes",'Securities Details'!V189,"")</f>
        <v/>
      </c>
      <c r="AW286" s="90">
        <f>'Securities Details'!W189</f>
        <v>0</v>
      </c>
      <c r="AX286" s="90">
        <f>'Securities Details'!X189</f>
        <v>0</v>
      </c>
      <c r="AY286" s="97" t="str">
        <f>IF(AU286="Yes",'Securities Details'!Y189,"")</f>
        <v/>
      </c>
      <c r="AZ286" s="90" t="str">
        <f>IF(AU286="Yes",'Securities Details'!Z189,"")</f>
        <v/>
      </c>
      <c r="BA286" s="90">
        <f>'Securities Details'!AB189</f>
        <v>0</v>
      </c>
      <c r="BB286" s="90" t="str">
        <f>IF(AU286="Yes",'Securities Details'!AA189,"")</f>
        <v/>
      </c>
      <c r="BC286" s="90">
        <f>'Securities Details'!AC189</f>
        <v>0</v>
      </c>
      <c r="BD286" s="90">
        <f>'Securities Details'!AD189</f>
        <v>0</v>
      </c>
      <c r="BE286" s="90">
        <f>'Securities Details'!AE189</f>
        <v>0</v>
      </c>
      <c r="BF286" s="90">
        <f>'Securities Details'!AF189</f>
        <v>0</v>
      </c>
      <c r="BG286" s="90">
        <f>'Securities Details'!AG189</f>
        <v>0</v>
      </c>
      <c r="BH286" s="90">
        <f>'Securities Details'!AH189</f>
        <v>0</v>
      </c>
      <c r="BI286" s="90">
        <f>'Securities Details'!AI189</f>
        <v>0</v>
      </c>
      <c r="BJ286" s="90">
        <f>'Securities Details'!AJ189</f>
        <v>0</v>
      </c>
      <c r="BK286" s="90">
        <f>'Securities Details'!AK189</f>
        <v>0</v>
      </c>
      <c r="BL286" s="90">
        <f>'Securities Details'!AL189</f>
        <v>0</v>
      </c>
      <c r="BM286" s="90">
        <f>'Securities Details'!AM189</f>
        <v>0</v>
      </c>
      <c r="BN286" s="90" t="str">
        <f>IF('Securities Details'!AN189="","",IF('Securities Details'!$E$11="Yes",'Securities Details'!AN189,""))</f>
        <v/>
      </c>
      <c r="BO286" s="90" t="str">
        <f>IF('Securities Details'!AO189="","",IF('Securities Details'!$E$11="Yes",'Securities Details'!AO189,""))</f>
        <v/>
      </c>
      <c r="BP286" s="90" t="str">
        <f>IF('Securities Details'!$E$11="Yes",'Securities Details'!AP189,"")</f>
        <v/>
      </c>
      <c r="BQ286" s="90" t="str">
        <f>IF(BE286=SecDLookups!$S$2,TRIM(LEFT(BF286, SEARCH("-",BF286,1)-1)),"")</f>
        <v/>
      </c>
      <c r="BR286" s="90" t="str">
        <f>IF(BE286=SecDLookups!$S$2,TRIM(RIGHT(BF286, LEN(BF286) - SEARCH("-",BF286,1))),"")</f>
        <v/>
      </c>
      <c r="BS286" s="90" t="str">
        <f>IF(BE286=SecDLookups!$S$3,BF286,"")</f>
        <v/>
      </c>
      <c r="BT286" s="90" t="str">
        <f>IF(BE286=SecDLookups!$S$4,BF286,"")</f>
        <v/>
      </c>
      <c r="BU286" s="90" t="str">
        <f>IF(BG286=SecDLookups!$T$2,TRIM(LEFT(BH286, SEARCH("-",BH286,1)-1)),"")</f>
        <v/>
      </c>
      <c r="BV286" s="90" t="str">
        <f>IF(BG286=SecDLookups!$T$2,TRIM(RIGHT(BH286,LEN(BH286) - SEARCH("-",BH286,1))),"")</f>
        <v/>
      </c>
      <c r="BW286" s="90" t="str">
        <f>IF(BG286=SecDLookups!$T$3,BH286,"")</f>
        <v/>
      </c>
      <c r="BX286" s="90" t="str">
        <f>IF(BG286=SecDLookups!$T$4,BH286,"")</f>
        <v/>
      </c>
      <c r="BY286" s="90" t="str">
        <f>IF(BI286=SecDLookups!$U$2,TRIM(LEFT(BJ286, SEARCH("-",BJ286,1)-1)),"")</f>
        <v/>
      </c>
      <c r="BZ286" s="90" t="str">
        <f>IF(BI286=SecDLookups!$U$2,TRIM(RIGHT(BJ286, LEN(BJ286) - SEARCH("-",BJ286,1))),"")</f>
        <v/>
      </c>
      <c r="CA286" s="90" t="str">
        <f>IF(BI286=SecDLookups!$U$3,BJ286,"")</f>
        <v/>
      </c>
      <c r="CB286" s="90" t="str">
        <f>IF(BI286=SecDLookups!$U$4,BJ286,"")</f>
        <v/>
      </c>
      <c r="CC286" s="90" t="str">
        <f>IF(BK286=SecDLookups!$V$2,TRIM(LEFT(BL286, SEARCH("-",BL286,1)-1)),"")</f>
        <v/>
      </c>
      <c r="CD286" s="90" t="str">
        <f>IF(BK286=SecDLookups!$V$2,TRIM(RIGHT(BL286, LEN(BL286) - SEARCH("-",BL286,1))),"")</f>
        <v/>
      </c>
      <c r="CE286" s="90" t="str">
        <f>IF(BK286=SecDLookups!$V$3,BL286,"")</f>
        <v/>
      </c>
      <c r="CF286" s="90" t="str">
        <f>IF(BK286=SecDLookups!$V$4,BL286,"")</f>
        <v/>
      </c>
    </row>
    <row r="287" spans="28:84" x14ac:dyDescent="0.25">
      <c r="AB287" s="89"/>
      <c r="AC287" s="111">
        <f>'Securities Details'!C190</f>
        <v>0</v>
      </c>
      <c r="AD287" s="111">
        <f>'Securities Details'!D190</f>
        <v>0</v>
      </c>
      <c r="AE287" s="111">
        <f>'Securities Details'!E190</f>
        <v>0</v>
      </c>
      <c r="AF287" s="111">
        <f>'Securities Details'!F190</f>
        <v>0</v>
      </c>
      <c r="AG287" s="111">
        <f>'Securities Details'!G190</f>
        <v>0</v>
      </c>
      <c r="AH287" s="106" t="e">
        <f>VLOOKUP(AG287,SecDLookups!$D$2:$E$11,2,FALSE)</f>
        <v>#N/A</v>
      </c>
      <c r="AI287" s="106">
        <f>'Securities Details'!I190</f>
        <v>0</v>
      </c>
      <c r="AJ287" s="106">
        <f>'Securities Details'!J190</f>
        <v>0</v>
      </c>
      <c r="AK287" s="111">
        <f>'Securities Details'!K190</f>
        <v>0</v>
      </c>
      <c r="AL287" s="111">
        <f>'Securities Details'!L190</f>
        <v>0</v>
      </c>
      <c r="AM287" s="113">
        <f>'Securities Details'!M190</f>
        <v>0</v>
      </c>
      <c r="AN287" s="90">
        <f>'Securities Details'!N190</f>
        <v>0</v>
      </c>
      <c r="AO287" s="90">
        <f>'Securities Details'!O190</f>
        <v>0</v>
      </c>
      <c r="AP287" s="90">
        <f>'Securities Details'!P190</f>
        <v>0</v>
      </c>
      <c r="AQ287" s="90">
        <f>'Securities Details'!Q190</f>
        <v>0</v>
      </c>
      <c r="AR287" s="90">
        <f>'Securities Details'!R190</f>
        <v>0</v>
      </c>
      <c r="AS287" s="97">
        <f>'Securities Details'!S190</f>
        <v>0</v>
      </c>
      <c r="AT287" s="90">
        <f>'Securities Details'!T190</f>
        <v>0</v>
      </c>
      <c r="AU287" s="90">
        <f>'Securities Details'!U190</f>
        <v>0</v>
      </c>
      <c r="AV287" s="90" t="str">
        <f>IF(AU287="Yes",'Securities Details'!V190,"")</f>
        <v/>
      </c>
      <c r="AW287" s="90">
        <f>'Securities Details'!W190</f>
        <v>0</v>
      </c>
      <c r="AX287" s="90">
        <f>'Securities Details'!X190</f>
        <v>0</v>
      </c>
      <c r="AY287" s="97" t="str">
        <f>IF(AU287="Yes",'Securities Details'!Y190,"")</f>
        <v/>
      </c>
      <c r="AZ287" s="90" t="str">
        <f>IF(AU287="Yes",'Securities Details'!Z190,"")</f>
        <v/>
      </c>
      <c r="BA287" s="90">
        <f>'Securities Details'!AB190</f>
        <v>0</v>
      </c>
      <c r="BB287" s="90" t="str">
        <f>IF(AU287="Yes",'Securities Details'!AA190,"")</f>
        <v/>
      </c>
      <c r="BC287" s="90">
        <f>'Securities Details'!AC190</f>
        <v>0</v>
      </c>
      <c r="BD287" s="90">
        <f>'Securities Details'!AD190</f>
        <v>0</v>
      </c>
      <c r="BE287" s="90">
        <f>'Securities Details'!AE190</f>
        <v>0</v>
      </c>
      <c r="BF287" s="90">
        <f>'Securities Details'!AF190</f>
        <v>0</v>
      </c>
      <c r="BG287" s="90">
        <f>'Securities Details'!AG190</f>
        <v>0</v>
      </c>
      <c r="BH287" s="90">
        <f>'Securities Details'!AH190</f>
        <v>0</v>
      </c>
      <c r="BI287" s="90">
        <f>'Securities Details'!AI190</f>
        <v>0</v>
      </c>
      <c r="BJ287" s="90">
        <f>'Securities Details'!AJ190</f>
        <v>0</v>
      </c>
      <c r="BK287" s="90">
        <f>'Securities Details'!AK190</f>
        <v>0</v>
      </c>
      <c r="BL287" s="90">
        <f>'Securities Details'!AL190</f>
        <v>0</v>
      </c>
      <c r="BM287" s="90">
        <f>'Securities Details'!AM190</f>
        <v>0</v>
      </c>
      <c r="BN287" s="90" t="str">
        <f>IF('Securities Details'!AN190="","",IF('Securities Details'!$E$11="Yes",'Securities Details'!AN190,""))</f>
        <v/>
      </c>
      <c r="BO287" s="90" t="str">
        <f>IF('Securities Details'!AO190="","",IF('Securities Details'!$E$11="Yes",'Securities Details'!AO190,""))</f>
        <v/>
      </c>
      <c r="BP287" s="90" t="str">
        <f>IF('Securities Details'!$E$11="Yes",'Securities Details'!AP190,"")</f>
        <v/>
      </c>
      <c r="BQ287" s="90" t="str">
        <f>IF(BE287=SecDLookups!$S$2,TRIM(LEFT(BF287, SEARCH("-",BF287,1)-1)),"")</f>
        <v/>
      </c>
      <c r="BR287" s="90" t="str">
        <f>IF(BE287=SecDLookups!$S$2,TRIM(RIGHT(BF287, LEN(BF287) - SEARCH("-",BF287,1))),"")</f>
        <v/>
      </c>
      <c r="BS287" s="90" t="str">
        <f>IF(BE287=SecDLookups!$S$3,BF287,"")</f>
        <v/>
      </c>
      <c r="BT287" s="90" t="str">
        <f>IF(BE287=SecDLookups!$S$4,BF287,"")</f>
        <v/>
      </c>
      <c r="BU287" s="90" t="str">
        <f>IF(BG287=SecDLookups!$T$2,TRIM(LEFT(BH287, SEARCH("-",BH287,1)-1)),"")</f>
        <v/>
      </c>
      <c r="BV287" s="90" t="str">
        <f>IF(BG287=SecDLookups!$T$2,TRIM(RIGHT(BH287,LEN(BH287) - SEARCH("-",BH287,1))),"")</f>
        <v/>
      </c>
      <c r="BW287" s="90" t="str">
        <f>IF(BG287=SecDLookups!$T$3,BH287,"")</f>
        <v/>
      </c>
      <c r="BX287" s="90" t="str">
        <f>IF(BG287=SecDLookups!$T$4,BH287,"")</f>
        <v/>
      </c>
      <c r="BY287" s="90" t="str">
        <f>IF(BI287=SecDLookups!$U$2,TRIM(LEFT(BJ287, SEARCH("-",BJ287,1)-1)),"")</f>
        <v/>
      </c>
      <c r="BZ287" s="90" t="str">
        <f>IF(BI287=SecDLookups!$U$2,TRIM(RIGHT(BJ287, LEN(BJ287) - SEARCH("-",BJ287,1))),"")</f>
        <v/>
      </c>
      <c r="CA287" s="90" t="str">
        <f>IF(BI287=SecDLookups!$U$3,BJ287,"")</f>
        <v/>
      </c>
      <c r="CB287" s="90" t="str">
        <f>IF(BI287=SecDLookups!$U$4,BJ287,"")</f>
        <v/>
      </c>
      <c r="CC287" s="90" t="str">
        <f>IF(BK287=SecDLookups!$V$2,TRIM(LEFT(BL287, SEARCH("-",BL287,1)-1)),"")</f>
        <v/>
      </c>
      <c r="CD287" s="90" t="str">
        <f>IF(BK287=SecDLookups!$V$2,TRIM(RIGHT(BL287, LEN(BL287) - SEARCH("-",BL287,1))),"")</f>
        <v/>
      </c>
      <c r="CE287" s="90" t="str">
        <f>IF(BK287=SecDLookups!$V$3,BL287,"")</f>
        <v/>
      </c>
      <c r="CF287" s="90" t="str">
        <f>IF(BK287=SecDLookups!$V$4,BL287,"")</f>
        <v/>
      </c>
    </row>
    <row r="288" spans="28:84" x14ac:dyDescent="0.25">
      <c r="AB288" s="89"/>
      <c r="AC288" s="111">
        <f>'Securities Details'!C191</f>
        <v>0</v>
      </c>
      <c r="AD288" s="111">
        <f>'Securities Details'!D191</f>
        <v>0</v>
      </c>
      <c r="AE288" s="111">
        <f>'Securities Details'!E191</f>
        <v>0</v>
      </c>
      <c r="AF288" s="111">
        <f>'Securities Details'!F191</f>
        <v>0</v>
      </c>
      <c r="AG288" s="111">
        <f>'Securities Details'!G191</f>
        <v>0</v>
      </c>
      <c r="AH288" s="106" t="e">
        <f>VLOOKUP(AG288,SecDLookups!$D$2:$E$11,2,FALSE)</f>
        <v>#N/A</v>
      </c>
      <c r="AI288" s="106">
        <f>'Securities Details'!I191</f>
        <v>0</v>
      </c>
      <c r="AJ288" s="106">
        <f>'Securities Details'!J191</f>
        <v>0</v>
      </c>
      <c r="AK288" s="111">
        <f>'Securities Details'!K191</f>
        <v>0</v>
      </c>
      <c r="AL288" s="111">
        <f>'Securities Details'!L191</f>
        <v>0</v>
      </c>
      <c r="AM288" s="113">
        <f>'Securities Details'!M191</f>
        <v>0</v>
      </c>
      <c r="AN288" s="90">
        <f>'Securities Details'!N191</f>
        <v>0</v>
      </c>
      <c r="AO288" s="90">
        <f>'Securities Details'!O191</f>
        <v>0</v>
      </c>
      <c r="AP288" s="90">
        <f>'Securities Details'!P191</f>
        <v>0</v>
      </c>
      <c r="AQ288" s="90">
        <f>'Securities Details'!Q191</f>
        <v>0</v>
      </c>
      <c r="AR288" s="90">
        <f>'Securities Details'!R191</f>
        <v>0</v>
      </c>
      <c r="AS288" s="97">
        <f>'Securities Details'!S191</f>
        <v>0</v>
      </c>
      <c r="AT288" s="90">
        <f>'Securities Details'!T191</f>
        <v>0</v>
      </c>
      <c r="AU288" s="90">
        <f>'Securities Details'!U191</f>
        <v>0</v>
      </c>
      <c r="AV288" s="90" t="str">
        <f>IF(AU288="Yes",'Securities Details'!V191,"")</f>
        <v/>
      </c>
      <c r="AW288" s="90">
        <f>'Securities Details'!W191</f>
        <v>0</v>
      </c>
      <c r="AX288" s="90">
        <f>'Securities Details'!X191</f>
        <v>0</v>
      </c>
      <c r="AY288" s="97" t="str">
        <f>IF(AU288="Yes",'Securities Details'!Y191,"")</f>
        <v/>
      </c>
      <c r="AZ288" s="90" t="str">
        <f>IF(AU288="Yes",'Securities Details'!Z191,"")</f>
        <v/>
      </c>
      <c r="BA288" s="90">
        <f>'Securities Details'!AB191</f>
        <v>0</v>
      </c>
      <c r="BB288" s="90" t="str">
        <f>IF(AU288="Yes",'Securities Details'!AA191,"")</f>
        <v/>
      </c>
      <c r="BC288" s="90">
        <f>'Securities Details'!AC191</f>
        <v>0</v>
      </c>
      <c r="BD288" s="90">
        <f>'Securities Details'!AD191</f>
        <v>0</v>
      </c>
      <c r="BE288" s="90">
        <f>'Securities Details'!AE191</f>
        <v>0</v>
      </c>
      <c r="BF288" s="90">
        <f>'Securities Details'!AF191</f>
        <v>0</v>
      </c>
      <c r="BG288" s="90">
        <f>'Securities Details'!AG191</f>
        <v>0</v>
      </c>
      <c r="BH288" s="90">
        <f>'Securities Details'!AH191</f>
        <v>0</v>
      </c>
      <c r="BI288" s="90">
        <f>'Securities Details'!AI191</f>
        <v>0</v>
      </c>
      <c r="BJ288" s="90">
        <f>'Securities Details'!AJ191</f>
        <v>0</v>
      </c>
      <c r="BK288" s="90">
        <f>'Securities Details'!AK191</f>
        <v>0</v>
      </c>
      <c r="BL288" s="90">
        <f>'Securities Details'!AL191</f>
        <v>0</v>
      </c>
      <c r="BM288" s="90">
        <f>'Securities Details'!AM191</f>
        <v>0</v>
      </c>
      <c r="BN288" s="90" t="str">
        <f>IF('Securities Details'!AN191="","",IF('Securities Details'!$E$11="Yes",'Securities Details'!AN191,""))</f>
        <v/>
      </c>
      <c r="BO288" s="90" t="str">
        <f>IF('Securities Details'!AO191="","",IF('Securities Details'!$E$11="Yes",'Securities Details'!AO191,""))</f>
        <v/>
      </c>
      <c r="BP288" s="90" t="str">
        <f>IF('Securities Details'!$E$11="Yes",'Securities Details'!AP191,"")</f>
        <v/>
      </c>
      <c r="BQ288" s="90" t="str">
        <f>IF(BE288=SecDLookups!$S$2,TRIM(LEFT(BF288, SEARCH("-",BF288,1)-1)),"")</f>
        <v/>
      </c>
      <c r="BR288" s="90" t="str">
        <f>IF(BE288=SecDLookups!$S$2,TRIM(RIGHT(BF288, LEN(BF288) - SEARCH("-",BF288,1))),"")</f>
        <v/>
      </c>
      <c r="BS288" s="90" t="str">
        <f>IF(BE288=SecDLookups!$S$3,BF288,"")</f>
        <v/>
      </c>
      <c r="BT288" s="90" t="str">
        <f>IF(BE288=SecDLookups!$S$4,BF288,"")</f>
        <v/>
      </c>
      <c r="BU288" s="90" t="str">
        <f>IF(BG288=SecDLookups!$T$2,TRIM(LEFT(BH288, SEARCH("-",BH288,1)-1)),"")</f>
        <v/>
      </c>
      <c r="BV288" s="90" t="str">
        <f>IF(BG288=SecDLookups!$T$2,TRIM(RIGHT(BH288,LEN(BH288) - SEARCH("-",BH288,1))),"")</f>
        <v/>
      </c>
      <c r="BW288" s="90" t="str">
        <f>IF(BG288=SecDLookups!$T$3,BH288,"")</f>
        <v/>
      </c>
      <c r="BX288" s="90" t="str">
        <f>IF(BG288=SecDLookups!$T$4,BH288,"")</f>
        <v/>
      </c>
      <c r="BY288" s="90" t="str">
        <f>IF(BI288=SecDLookups!$U$2,TRIM(LEFT(BJ288, SEARCH("-",BJ288,1)-1)),"")</f>
        <v/>
      </c>
      <c r="BZ288" s="90" t="str">
        <f>IF(BI288=SecDLookups!$U$2,TRIM(RIGHT(BJ288, LEN(BJ288) - SEARCH("-",BJ288,1))),"")</f>
        <v/>
      </c>
      <c r="CA288" s="90" t="str">
        <f>IF(BI288=SecDLookups!$U$3,BJ288,"")</f>
        <v/>
      </c>
      <c r="CB288" s="90" t="str">
        <f>IF(BI288=SecDLookups!$U$4,BJ288,"")</f>
        <v/>
      </c>
      <c r="CC288" s="90" t="str">
        <f>IF(BK288=SecDLookups!$V$2,TRIM(LEFT(BL288, SEARCH("-",BL288,1)-1)),"")</f>
        <v/>
      </c>
      <c r="CD288" s="90" t="str">
        <f>IF(BK288=SecDLookups!$V$2,TRIM(RIGHT(BL288, LEN(BL288) - SEARCH("-",BL288,1))),"")</f>
        <v/>
      </c>
      <c r="CE288" s="90" t="str">
        <f>IF(BK288=SecDLookups!$V$3,BL288,"")</f>
        <v/>
      </c>
      <c r="CF288" s="90" t="str">
        <f>IF(BK288=SecDLookups!$V$4,BL288,"")</f>
        <v/>
      </c>
    </row>
    <row r="289" spans="28:84" x14ac:dyDescent="0.25">
      <c r="AB289" s="89"/>
      <c r="AC289" s="111">
        <f>'Securities Details'!C192</f>
        <v>0</v>
      </c>
      <c r="AD289" s="111">
        <f>'Securities Details'!D192</f>
        <v>0</v>
      </c>
      <c r="AE289" s="111">
        <f>'Securities Details'!E192</f>
        <v>0</v>
      </c>
      <c r="AF289" s="111">
        <f>'Securities Details'!F192</f>
        <v>0</v>
      </c>
      <c r="AG289" s="111">
        <f>'Securities Details'!G192</f>
        <v>0</v>
      </c>
      <c r="AH289" s="106" t="e">
        <f>VLOOKUP(AG289,SecDLookups!$D$2:$E$11,2,FALSE)</f>
        <v>#N/A</v>
      </c>
      <c r="AI289" s="106">
        <f>'Securities Details'!I192</f>
        <v>0</v>
      </c>
      <c r="AJ289" s="106">
        <f>'Securities Details'!J192</f>
        <v>0</v>
      </c>
      <c r="AK289" s="111">
        <f>'Securities Details'!K192</f>
        <v>0</v>
      </c>
      <c r="AL289" s="111">
        <f>'Securities Details'!L192</f>
        <v>0</v>
      </c>
      <c r="AM289" s="113">
        <f>'Securities Details'!M192</f>
        <v>0</v>
      </c>
      <c r="AN289" s="90">
        <f>'Securities Details'!N192</f>
        <v>0</v>
      </c>
      <c r="AO289" s="90">
        <f>'Securities Details'!O192</f>
        <v>0</v>
      </c>
      <c r="AP289" s="90">
        <f>'Securities Details'!P192</f>
        <v>0</v>
      </c>
      <c r="AQ289" s="90">
        <f>'Securities Details'!Q192</f>
        <v>0</v>
      </c>
      <c r="AR289" s="90">
        <f>'Securities Details'!R192</f>
        <v>0</v>
      </c>
      <c r="AS289" s="97">
        <f>'Securities Details'!S192</f>
        <v>0</v>
      </c>
      <c r="AT289" s="90">
        <f>'Securities Details'!T192</f>
        <v>0</v>
      </c>
      <c r="AU289" s="90">
        <f>'Securities Details'!U192</f>
        <v>0</v>
      </c>
      <c r="AV289" s="90" t="str">
        <f>IF(AU289="Yes",'Securities Details'!V192,"")</f>
        <v/>
      </c>
      <c r="AW289" s="90">
        <f>'Securities Details'!W192</f>
        <v>0</v>
      </c>
      <c r="AX289" s="90">
        <f>'Securities Details'!X192</f>
        <v>0</v>
      </c>
      <c r="AY289" s="97" t="str">
        <f>IF(AU289="Yes",'Securities Details'!Y192,"")</f>
        <v/>
      </c>
      <c r="AZ289" s="90" t="str">
        <f>IF(AU289="Yes",'Securities Details'!Z192,"")</f>
        <v/>
      </c>
      <c r="BA289" s="90">
        <f>'Securities Details'!AB192</f>
        <v>0</v>
      </c>
      <c r="BB289" s="90" t="str">
        <f>IF(AU289="Yes",'Securities Details'!AA192,"")</f>
        <v/>
      </c>
      <c r="BC289" s="90">
        <f>'Securities Details'!AC192</f>
        <v>0</v>
      </c>
      <c r="BD289" s="90">
        <f>'Securities Details'!AD192</f>
        <v>0</v>
      </c>
      <c r="BE289" s="90">
        <f>'Securities Details'!AE192</f>
        <v>0</v>
      </c>
      <c r="BF289" s="90">
        <f>'Securities Details'!AF192</f>
        <v>0</v>
      </c>
      <c r="BG289" s="90">
        <f>'Securities Details'!AG192</f>
        <v>0</v>
      </c>
      <c r="BH289" s="90">
        <f>'Securities Details'!AH192</f>
        <v>0</v>
      </c>
      <c r="BI289" s="90">
        <f>'Securities Details'!AI192</f>
        <v>0</v>
      </c>
      <c r="BJ289" s="90">
        <f>'Securities Details'!AJ192</f>
        <v>0</v>
      </c>
      <c r="BK289" s="90">
        <f>'Securities Details'!AK192</f>
        <v>0</v>
      </c>
      <c r="BL289" s="90">
        <f>'Securities Details'!AL192</f>
        <v>0</v>
      </c>
      <c r="BM289" s="90">
        <f>'Securities Details'!AM192</f>
        <v>0</v>
      </c>
      <c r="BN289" s="90" t="str">
        <f>IF('Securities Details'!AN192="","",IF('Securities Details'!$E$11="Yes",'Securities Details'!AN192,""))</f>
        <v/>
      </c>
      <c r="BO289" s="90" t="str">
        <f>IF('Securities Details'!AO192="","",IF('Securities Details'!$E$11="Yes",'Securities Details'!AO192,""))</f>
        <v/>
      </c>
      <c r="BP289" s="90" t="str">
        <f>IF('Securities Details'!$E$11="Yes",'Securities Details'!AP192,"")</f>
        <v/>
      </c>
      <c r="BQ289" s="90" t="str">
        <f>IF(BE289=SecDLookups!$S$2,TRIM(LEFT(BF289, SEARCH("-",BF289,1)-1)),"")</f>
        <v/>
      </c>
      <c r="BR289" s="90" t="str">
        <f>IF(BE289=SecDLookups!$S$2,TRIM(RIGHT(BF289, LEN(BF289) - SEARCH("-",BF289,1))),"")</f>
        <v/>
      </c>
      <c r="BS289" s="90" t="str">
        <f>IF(BE289=SecDLookups!$S$3,BF289,"")</f>
        <v/>
      </c>
      <c r="BT289" s="90" t="str">
        <f>IF(BE289=SecDLookups!$S$4,BF289,"")</f>
        <v/>
      </c>
      <c r="BU289" s="90" t="str">
        <f>IF(BG289=SecDLookups!$T$2,TRIM(LEFT(BH289, SEARCH("-",BH289,1)-1)),"")</f>
        <v/>
      </c>
      <c r="BV289" s="90" t="str">
        <f>IF(BG289=SecDLookups!$T$2,TRIM(RIGHT(BH289,LEN(BH289) - SEARCH("-",BH289,1))),"")</f>
        <v/>
      </c>
      <c r="BW289" s="90" t="str">
        <f>IF(BG289=SecDLookups!$T$3,BH289,"")</f>
        <v/>
      </c>
      <c r="BX289" s="90" t="str">
        <f>IF(BG289=SecDLookups!$T$4,BH289,"")</f>
        <v/>
      </c>
      <c r="BY289" s="90" t="str">
        <f>IF(BI289=SecDLookups!$U$2,TRIM(LEFT(BJ289, SEARCH("-",BJ289,1)-1)),"")</f>
        <v/>
      </c>
      <c r="BZ289" s="90" t="str">
        <f>IF(BI289=SecDLookups!$U$2,TRIM(RIGHT(BJ289, LEN(BJ289) - SEARCH("-",BJ289,1))),"")</f>
        <v/>
      </c>
      <c r="CA289" s="90" t="str">
        <f>IF(BI289=SecDLookups!$U$3,BJ289,"")</f>
        <v/>
      </c>
      <c r="CB289" s="90" t="str">
        <f>IF(BI289=SecDLookups!$U$4,BJ289,"")</f>
        <v/>
      </c>
      <c r="CC289" s="90" t="str">
        <f>IF(BK289=SecDLookups!$V$2,TRIM(LEFT(BL289, SEARCH("-",BL289,1)-1)),"")</f>
        <v/>
      </c>
      <c r="CD289" s="90" t="str">
        <f>IF(BK289=SecDLookups!$V$2,TRIM(RIGHT(BL289, LEN(BL289) - SEARCH("-",BL289,1))),"")</f>
        <v/>
      </c>
      <c r="CE289" s="90" t="str">
        <f>IF(BK289=SecDLookups!$V$3,BL289,"")</f>
        <v/>
      </c>
      <c r="CF289" s="90" t="str">
        <f>IF(BK289=SecDLookups!$V$4,BL289,"")</f>
        <v/>
      </c>
    </row>
    <row r="290" spans="28:84" x14ac:dyDescent="0.25">
      <c r="AB290" s="89"/>
      <c r="AC290" s="111">
        <f>'Securities Details'!C193</f>
        <v>0</v>
      </c>
      <c r="AD290" s="111">
        <f>'Securities Details'!D193</f>
        <v>0</v>
      </c>
      <c r="AE290" s="111">
        <f>'Securities Details'!E193</f>
        <v>0</v>
      </c>
      <c r="AF290" s="111">
        <f>'Securities Details'!F193</f>
        <v>0</v>
      </c>
      <c r="AG290" s="111">
        <f>'Securities Details'!G193</f>
        <v>0</v>
      </c>
      <c r="AH290" s="106" t="e">
        <f>VLOOKUP(AG290,SecDLookups!$D$2:$E$11,2,FALSE)</f>
        <v>#N/A</v>
      </c>
      <c r="AI290" s="106">
        <f>'Securities Details'!I193</f>
        <v>0</v>
      </c>
      <c r="AJ290" s="106">
        <f>'Securities Details'!J193</f>
        <v>0</v>
      </c>
      <c r="AK290" s="111">
        <f>'Securities Details'!K193</f>
        <v>0</v>
      </c>
      <c r="AL290" s="111">
        <f>'Securities Details'!L193</f>
        <v>0</v>
      </c>
      <c r="AM290" s="113">
        <f>'Securities Details'!M193</f>
        <v>0</v>
      </c>
      <c r="AN290" s="90">
        <f>'Securities Details'!N193</f>
        <v>0</v>
      </c>
      <c r="AO290" s="90">
        <f>'Securities Details'!O193</f>
        <v>0</v>
      </c>
      <c r="AP290" s="90">
        <f>'Securities Details'!P193</f>
        <v>0</v>
      </c>
      <c r="AQ290" s="90">
        <f>'Securities Details'!Q193</f>
        <v>0</v>
      </c>
      <c r="AR290" s="90">
        <f>'Securities Details'!R193</f>
        <v>0</v>
      </c>
      <c r="AS290" s="97">
        <f>'Securities Details'!S193</f>
        <v>0</v>
      </c>
      <c r="AT290" s="90">
        <f>'Securities Details'!T193</f>
        <v>0</v>
      </c>
      <c r="AU290" s="90">
        <f>'Securities Details'!U193</f>
        <v>0</v>
      </c>
      <c r="AV290" s="90" t="str">
        <f>IF(AU290="Yes",'Securities Details'!V193,"")</f>
        <v/>
      </c>
      <c r="AW290" s="90">
        <f>'Securities Details'!W193</f>
        <v>0</v>
      </c>
      <c r="AX290" s="90">
        <f>'Securities Details'!X193</f>
        <v>0</v>
      </c>
      <c r="AY290" s="97" t="str">
        <f>IF(AU290="Yes",'Securities Details'!Y193,"")</f>
        <v/>
      </c>
      <c r="AZ290" s="90" t="str">
        <f>IF(AU290="Yes",'Securities Details'!Z193,"")</f>
        <v/>
      </c>
      <c r="BA290" s="90">
        <f>'Securities Details'!AB193</f>
        <v>0</v>
      </c>
      <c r="BB290" s="90" t="str">
        <f>IF(AU290="Yes",'Securities Details'!AA193,"")</f>
        <v/>
      </c>
      <c r="BC290" s="90">
        <f>'Securities Details'!AC193</f>
        <v>0</v>
      </c>
      <c r="BD290" s="90">
        <f>'Securities Details'!AD193</f>
        <v>0</v>
      </c>
      <c r="BE290" s="90">
        <f>'Securities Details'!AE193</f>
        <v>0</v>
      </c>
      <c r="BF290" s="90">
        <f>'Securities Details'!AF193</f>
        <v>0</v>
      </c>
      <c r="BG290" s="90">
        <f>'Securities Details'!AG193</f>
        <v>0</v>
      </c>
      <c r="BH290" s="90">
        <f>'Securities Details'!AH193</f>
        <v>0</v>
      </c>
      <c r="BI290" s="90">
        <f>'Securities Details'!AI193</f>
        <v>0</v>
      </c>
      <c r="BJ290" s="90">
        <f>'Securities Details'!AJ193</f>
        <v>0</v>
      </c>
      <c r="BK290" s="90">
        <f>'Securities Details'!AK193</f>
        <v>0</v>
      </c>
      <c r="BL290" s="90">
        <f>'Securities Details'!AL193</f>
        <v>0</v>
      </c>
      <c r="BM290" s="90">
        <f>'Securities Details'!AM193</f>
        <v>0</v>
      </c>
      <c r="BN290" s="90" t="str">
        <f>IF('Securities Details'!AN193="","",IF('Securities Details'!$E$11="Yes",'Securities Details'!AN193,""))</f>
        <v/>
      </c>
      <c r="BO290" s="90" t="str">
        <f>IF('Securities Details'!AO193="","",IF('Securities Details'!$E$11="Yes",'Securities Details'!AO193,""))</f>
        <v/>
      </c>
      <c r="BP290" s="90" t="str">
        <f>IF('Securities Details'!$E$11="Yes",'Securities Details'!AP193,"")</f>
        <v/>
      </c>
      <c r="BQ290" s="90" t="str">
        <f>IF(BE290=SecDLookups!$S$2,TRIM(LEFT(BF290, SEARCH("-",BF290,1)-1)),"")</f>
        <v/>
      </c>
      <c r="BR290" s="90" t="str">
        <f>IF(BE290=SecDLookups!$S$2,TRIM(RIGHT(BF290, LEN(BF290) - SEARCH("-",BF290,1))),"")</f>
        <v/>
      </c>
      <c r="BS290" s="90" t="str">
        <f>IF(BE290=SecDLookups!$S$3,BF290,"")</f>
        <v/>
      </c>
      <c r="BT290" s="90" t="str">
        <f>IF(BE290=SecDLookups!$S$4,BF290,"")</f>
        <v/>
      </c>
      <c r="BU290" s="90" t="str">
        <f>IF(BG290=SecDLookups!$T$2,TRIM(LEFT(BH290, SEARCH("-",BH290,1)-1)),"")</f>
        <v/>
      </c>
      <c r="BV290" s="90" t="str">
        <f>IF(BG290=SecDLookups!$T$2,TRIM(RIGHT(BH290,LEN(BH290) - SEARCH("-",BH290,1))),"")</f>
        <v/>
      </c>
      <c r="BW290" s="90" t="str">
        <f>IF(BG290=SecDLookups!$T$3,BH290,"")</f>
        <v/>
      </c>
      <c r="BX290" s="90" t="str">
        <f>IF(BG290=SecDLookups!$T$4,BH290,"")</f>
        <v/>
      </c>
      <c r="BY290" s="90" t="str">
        <f>IF(BI290=SecDLookups!$U$2,TRIM(LEFT(BJ290, SEARCH("-",BJ290,1)-1)),"")</f>
        <v/>
      </c>
      <c r="BZ290" s="90" t="str">
        <f>IF(BI290=SecDLookups!$U$2,TRIM(RIGHT(BJ290, LEN(BJ290) - SEARCH("-",BJ290,1))),"")</f>
        <v/>
      </c>
      <c r="CA290" s="90" t="str">
        <f>IF(BI290=SecDLookups!$U$3,BJ290,"")</f>
        <v/>
      </c>
      <c r="CB290" s="90" t="str">
        <f>IF(BI290=SecDLookups!$U$4,BJ290,"")</f>
        <v/>
      </c>
      <c r="CC290" s="90" t="str">
        <f>IF(BK290=SecDLookups!$V$2,TRIM(LEFT(BL290, SEARCH("-",BL290,1)-1)),"")</f>
        <v/>
      </c>
      <c r="CD290" s="90" t="str">
        <f>IF(BK290=SecDLookups!$V$2,TRIM(RIGHT(BL290, LEN(BL290) - SEARCH("-",BL290,1))),"")</f>
        <v/>
      </c>
      <c r="CE290" s="90" t="str">
        <f>IF(BK290=SecDLookups!$V$3,BL290,"")</f>
        <v/>
      </c>
      <c r="CF290" s="90" t="str">
        <f>IF(BK290=SecDLookups!$V$4,BL290,"")</f>
        <v/>
      </c>
    </row>
    <row r="291" spans="28:84" x14ac:dyDescent="0.25">
      <c r="AB291" s="89"/>
      <c r="AC291" s="111">
        <f>'Securities Details'!C194</f>
        <v>0</v>
      </c>
      <c r="AD291" s="111">
        <f>'Securities Details'!D194</f>
        <v>0</v>
      </c>
      <c r="AE291" s="111">
        <f>'Securities Details'!E194</f>
        <v>0</v>
      </c>
      <c r="AF291" s="111">
        <f>'Securities Details'!F194</f>
        <v>0</v>
      </c>
      <c r="AG291" s="111">
        <f>'Securities Details'!G194</f>
        <v>0</v>
      </c>
      <c r="AH291" s="106" t="e">
        <f>VLOOKUP(AG291,SecDLookups!$D$2:$E$11,2,FALSE)</f>
        <v>#N/A</v>
      </c>
      <c r="AI291" s="106">
        <f>'Securities Details'!I194</f>
        <v>0</v>
      </c>
      <c r="AJ291" s="106">
        <f>'Securities Details'!J194</f>
        <v>0</v>
      </c>
      <c r="AK291" s="111">
        <f>'Securities Details'!K194</f>
        <v>0</v>
      </c>
      <c r="AL291" s="111">
        <f>'Securities Details'!L194</f>
        <v>0</v>
      </c>
      <c r="AM291" s="113">
        <f>'Securities Details'!M194</f>
        <v>0</v>
      </c>
      <c r="AN291" s="90">
        <f>'Securities Details'!N194</f>
        <v>0</v>
      </c>
      <c r="AO291" s="90">
        <f>'Securities Details'!O194</f>
        <v>0</v>
      </c>
      <c r="AP291" s="90">
        <f>'Securities Details'!P194</f>
        <v>0</v>
      </c>
      <c r="AQ291" s="90">
        <f>'Securities Details'!Q194</f>
        <v>0</v>
      </c>
      <c r="AR291" s="90">
        <f>'Securities Details'!R194</f>
        <v>0</v>
      </c>
      <c r="AS291" s="97">
        <f>'Securities Details'!S194</f>
        <v>0</v>
      </c>
      <c r="AT291" s="90">
        <f>'Securities Details'!T194</f>
        <v>0</v>
      </c>
      <c r="AU291" s="90">
        <f>'Securities Details'!U194</f>
        <v>0</v>
      </c>
      <c r="AV291" s="90" t="str">
        <f>IF(AU291="Yes",'Securities Details'!V194,"")</f>
        <v/>
      </c>
      <c r="AW291" s="90">
        <f>'Securities Details'!W194</f>
        <v>0</v>
      </c>
      <c r="AX291" s="90">
        <f>'Securities Details'!X194</f>
        <v>0</v>
      </c>
      <c r="AY291" s="97" t="str">
        <f>IF(AU291="Yes",'Securities Details'!Y194,"")</f>
        <v/>
      </c>
      <c r="AZ291" s="90" t="str">
        <f>IF(AU291="Yes",'Securities Details'!Z194,"")</f>
        <v/>
      </c>
      <c r="BA291" s="90">
        <f>'Securities Details'!AB194</f>
        <v>0</v>
      </c>
      <c r="BB291" s="90" t="str">
        <f>IF(AU291="Yes",'Securities Details'!AA194,"")</f>
        <v/>
      </c>
      <c r="BC291" s="90">
        <f>'Securities Details'!AC194</f>
        <v>0</v>
      </c>
      <c r="BD291" s="90">
        <f>'Securities Details'!AD194</f>
        <v>0</v>
      </c>
      <c r="BE291" s="90">
        <f>'Securities Details'!AE194</f>
        <v>0</v>
      </c>
      <c r="BF291" s="90">
        <f>'Securities Details'!AF194</f>
        <v>0</v>
      </c>
      <c r="BG291" s="90">
        <f>'Securities Details'!AG194</f>
        <v>0</v>
      </c>
      <c r="BH291" s="90">
        <f>'Securities Details'!AH194</f>
        <v>0</v>
      </c>
      <c r="BI291" s="90">
        <f>'Securities Details'!AI194</f>
        <v>0</v>
      </c>
      <c r="BJ291" s="90">
        <f>'Securities Details'!AJ194</f>
        <v>0</v>
      </c>
      <c r="BK291" s="90">
        <f>'Securities Details'!AK194</f>
        <v>0</v>
      </c>
      <c r="BL291" s="90">
        <f>'Securities Details'!AL194</f>
        <v>0</v>
      </c>
      <c r="BM291" s="90">
        <f>'Securities Details'!AM194</f>
        <v>0</v>
      </c>
      <c r="BN291" s="90" t="str">
        <f>IF('Securities Details'!AN194="","",IF('Securities Details'!$E$11="Yes",'Securities Details'!AN194,""))</f>
        <v/>
      </c>
      <c r="BO291" s="90" t="str">
        <f>IF('Securities Details'!AO194="","",IF('Securities Details'!$E$11="Yes",'Securities Details'!AO194,""))</f>
        <v/>
      </c>
      <c r="BP291" s="90" t="str">
        <f>IF('Securities Details'!$E$11="Yes",'Securities Details'!AP194,"")</f>
        <v/>
      </c>
      <c r="BQ291" s="90" t="str">
        <f>IF(BE291=SecDLookups!$S$2,TRIM(LEFT(BF291, SEARCH("-",BF291,1)-1)),"")</f>
        <v/>
      </c>
      <c r="BR291" s="90" t="str">
        <f>IF(BE291=SecDLookups!$S$2,TRIM(RIGHT(BF291, LEN(BF291) - SEARCH("-",BF291,1))),"")</f>
        <v/>
      </c>
      <c r="BS291" s="90" t="str">
        <f>IF(BE291=SecDLookups!$S$3,BF291,"")</f>
        <v/>
      </c>
      <c r="BT291" s="90" t="str">
        <f>IF(BE291=SecDLookups!$S$4,BF291,"")</f>
        <v/>
      </c>
      <c r="BU291" s="90" t="str">
        <f>IF(BG291=SecDLookups!$T$2,TRIM(LEFT(BH291, SEARCH("-",BH291,1)-1)),"")</f>
        <v/>
      </c>
      <c r="BV291" s="90" t="str">
        <f>IF(BG291=SecDLookups!$T$2,TRIM(RIGHT(BH291,LEN(BH291) - SEARCH("-",BH291,1))),"")</f>
        <v/>
      </c>
      <c r="BW291" s="90" t="str">
        <f>IF(BG291=SecDLookups!$T$3,BH291,"")</f>
        <v/>
      </c>
      <c r="BX291" s="90" t="str">
        <f>IF(BG291=SecDLookups!$T$4,BH291,"")</f>
        <v/>
      </c>
      <c r="BY291" s="90" t="str">
        <f>IF(BI291=SecDLookups!$U$2,TRIM(LEFT(BJ291, SEARCH("-",BJ291,1)-1)),"")</f>
        <v/>
      </c>
      <c r="BZ291" s="90" t="str">
        <f>IF(BI291=SecDLookups!$U$2,TRIM(RIGHT(BJ291, LEN(BJ291) - SEARCH("-",BJ291,1))),"")</f>
        <v/>
      </c>
      <c r="CA291" s="90" t="str">
        <f>IF(BI291=SecDLookups!$U$3,BJ291,"")</f>
        <v/>
      </c>
      <c r="CB291" s="90" t="str">
        <f>IF(BI291=SecDLookups!$U$4,BJ291,"")</f>
        <v/>
      </c>
      <c r="CC291" s="90" t="str">
        <f>IF(BK291=SecDLookups!$V$2,TRIM(LEFT(BL291, SEARCH("-",BL291,1)-1)),"")</f>
        <v/>
      </c>
      <c r="CD291" s="90" t="str">
        <f>IF(BK291=SecDLookups!$V$2,TRIM(RIGHT(BL291, LEN(BL291) - SEARCH("-",BL291,1))),"")</f>
        <v/>
      </c>
      <c r="CE291" s="90" t="str">
        <f>IF(BK291=SecDLookups!$V$3,BL291,"")</f>
        <v/>
      </c>
      <c r="CF291" s="90" t="str">
        <f>IF(BK291=SecDLookups!$V$4,BL291,"")</f>
        <v/>
      </c>
    </row>
    <row r="292" spans="28:84" x14ac:dyDescent="0.25">
      <c r="AB292" s="89"/>
      <c r="AC292" s="111">
        <f>'Securities Details'!C195</f>
        <v>0</v>
      </c>
      <c r="AD292" s="111">
        <f>'Securities Details'!D195</f>
        <v>0</v>
      </c>
      <c r="AE292" s="111">
        <f>'Securities Details'!E195</f>
        <v>0</v>
      </c>
      <c r="AF292" s="111">
        <f>'Securities Details'!F195</f>
        <v>0</v>
      </c>
      <c r="AG292" s="111">
        <f>'Securities Details'!G195</f>
        <v>0</v>
      </c>
      <c r="AH292" s="106" t="e">
        <f>VLOOKUP(AG292,SecDLookups!$D$2:$E$11,2,FALSE)</f>
        <v>#N/A</v>
      </c>
      <c r="AI292" s="106">
        <f>'Securities Details'!I195</f>
        <v>0</v>
      </c>
      <c r="AJ292" s="106">
        <f>'Securities Details'!J195</f>
        <v>0</v>
      </c>
      <c r="AK292" s="111">
        <f>'Securities Details'!K195</f>
        <v>0</v>
      </c>
      <c r="AL292" s="111">
        <f>'Securities Details'!L195</f>
        <v>0</v>
      </c>
      <c r="AM292" s="113">
        <f>'Securities Details'!M195</f>
        <v>0</v>
      </c>
      <c r="AN292" s="90">
        <f>'Securities Details'!N195</f>
        <v>0</v>
      </c>
      <c r="AO292" s="90">
        <f>'Securities Details'!O195</f>
        <v>0</v>
      </c>
      <c r="AP292" s="90">
        <f>'Securities Details'!P195</f>
        <v>0</v>
      </c>
      <c r="AQ292" s="90">
        <f>'Securities Details'!Q195</f>
        <v>0</v>
      </c>
      <c r="AR292" s="90">
        <f>'Securities Details'!R195</f>
        <v>0</v>
      </c>
      <c r="AS292" s="97">
        <f>'Securities Details'!S195</f>
        <v>0</v>
      </c>
      <c r="AT292" s="90">
        <f>'Securities Details'!T195</f>
        <v>0</v>
      </c>
      <c r="AU292" s="90">
        <f>'Securities Details'!U195</f>
        <v>0</v>
      </c>
      <c r="AV292" s="90" t="str">
        <f>IF(AU292="Yes",'Securities Details'!V195,"")</f>
        <v/>
      </c>
      <c r="AW292" s="90">
        <f>'Securities Details'!W195</f>
        <v>0</v>
      </c>
      <c r="AX292" s="90">
        <f>'Securities Details'!X195</f>
        <v>0</v>
      </c>
      <c r="AY292" s="97" t="str">
        <f>IF(AU292="Yes",'Securities Details'!Y195,"")</f>
        <v/>
      </c>
      <c r="AZ292" s="90" t="str">
        <f>IF(AU292="Yes",'Securities Details'!Z195,"")</f>
        <v/>
      </c>
      <c r="BA292" s="90">
        <f>'Securities Details'!AB195</f>
        <v>0</v>
      </c>
      <c r="BB292" s="90" t="str">
        <f>IF(AU292="Yes",'Securities Details'!AA195,"")</f>
        <v/>
      </c>
      <c r="BC292" s="90">
        <f>'Securities Details'!AC195</f>
        <v>0</v>
      </c>
      <c r="BD292" s="90">
        <f>'Securities Details'!AD195</f>
        <v>0</v>
      </c>
      <c r="BE292" s="90">
        <f>'Securities Details'!AE195</f>
        <v>0</v>
      </c>
      <c r="BF292" s="90">
        <f>'Securities Details'!AF195</f>
        <v>0</v>
      </c>
      <c r="BG292" s="90">
        <f>'Securities Details'!AG195</f>
        <v>0</v>
      </c>
      <c r="BH292" s="90">
        <f>'Securities Details'!AH195</f>
        <v>0</v>
      </c>
      <c r="BI292" s="90">
        <f>'Securities Details'!AI195</f>
        <v>0</v>
      </c>
      <c r="BJ292" s="90">
        <f>'Securities Details'!AJ195</f>
        <v>0</v>
      </c>
      <c r="BK292" s="90">
        <f>'Securities Details'!AK195</f>
        <v>0</v>
      </c>
      <c r="BL292" s="90">
        <f>'Securities Details'!AL195</f>
        <v>0</v>
      </c>
      <c r="BM292" s="90">
        <f>'Securities Details'!AM195</f>
        <v>0</v>
      </c>
      <c r="BN292" s="90" t="str">
        <f>IF('Securities Details'!AN195="","",IF('Securities Details'!$E$11="Yes",'Securities Details'!AN195,""))</f>
        <v/>
      </c>
      <c r="BO292" s="90" t="str">
        <f>IF('Securities Details'!AO195="","",IF('Securities Details'!$E$11="Yes",'Securities Details'!AO195,""))</f>
        <v/>
      </c>
      <c r="BP292" s="90" t="str">
        <f>IF('Securities Details'!$E$11="Yes",'Securities Details'!AP195,"")</f>
        <v/>
      </c>
      <c r="BQ292" s="90" t="str">
        <f>IF(BE292=SecDLookups!$S$2,TRIM(LEFT(BF292, SEARCH("-",BF292,1)-1)),"")</f>
        <v/>
      </c>
      <c r="BR292" s="90" t="str">
        <f>IF(BE292=SecDLookups!$S$2,TRIM(RIGHT(BF292, LEN(BF292) - SEARCH("-",BF292,1))),"")</f>
        <v/>
      </c>
      <c r="BS292" s="90" t="str">
        <f>IF(BE292=SecDLookups!$S$3,BF292,"")</f>
        <v/>
      </c>
      <c r="BT292" s="90" t="str">
        <f>IF(BE292=SecDLookups!$S$4,BF292,"")</f>
        <v/>
      </c>
      <c r="BU292" s="90" t="str">
        <f>IF(BG292=SecDLookups!$T$2,TRIM(LEFT(BH292, SEARCH("-",BH292,1)-1)),"")</f>
        <v/>
      </c>
      <c r="BV292" s="90" t="str">
        <f>IF(BG292=SecDLookups!$T$2,TRIM(RIGHT(BH292,LEN(BH292) - SEARCH("-",BH292,1))),"")</f>
        <v/>
      </c>
      <c r="BW292" s="90" t="str">
        <f>IF(BG292=SecDLookups!$T$3,BH292,"")</f>
        <v/>
      </c>
      <c r="BX292" s="90" t="str">
        <f>IF(BG292=SecDLookups!$T$4,BH292,"")</f>
        <v/>
      </c>
      <c r="BY292" s="90" t="str">
        <f>IF(BI292=SecDLookups!$U$2,TRIM(LEFT(BJ292, SEARCH("-",BJ292,1)-1)),"")</f>
        <v/>
      </c>
      <c r="BZ292" s="90" t="str">
        <f>IF(BI292=SecDLookups!$U$2,TRIM(RIGHT(BJ292, LEN(BJ292) - SEARCH("-",BJ292,1))),"")</f>
        <v/>
      </c>
      <c r="CA292" s="90" t="str">
        <f>IF(BI292=SecDLookups!$U$3,BJ292,"")</f>
        <v/>
      </c>
      <c r="CB292" s="90" t="str">
        <f>IF(BI292=SecDLookups!$U$4,BJ292,"")</f>
        <v/>
      </c>
      <c r="CC292" s="90" t="str">
        <f>IF(BK292=SecDLookups!$V$2,TRIM(LEFT(BL292, SEARCH("-",BL292,1)-1)),"")</f>
        <v/>
      </c>
      <c r="CD292" s="90" t="str">
        <f>IF(BK292=SecDLookups!$V$2,TRIM(RIGHT(BL292, LEN(BL292) - SEARCH("-",BL292,1))),"")</f>
        <v/>
      </c>
      <c r="CE292" s="90" t="str">
        <f>IF(BK292=SecDLookups!$V$3,BL292,"")</f>
        <v/>
      </c>
      <c r="CF292" s="90" t="str">
        <f>IF(BK292=SecDLookups!$V$4,BL292,"")</f>
        <v/>
      </c>
    </row>
    <row r="293" spans="28:84" x14ac:dyDescent="0.25">
      <c r="AB293" s="89"/>
      <c r="AC293" s="111">
        <f>'Securities Details'!C196</f>
        <v>0</v>
      </c>
      <c r="AD293" s="111">
        <f>'Securities Details'!D196</f>
        <v>0</v>
      </c>
      <c r="AE293" s="111">
        <f>'Securities Details'!E196</f>
        <v>0</v>
      </c>
      <c r="AF293" s="111">
        <f>'Securities Details'!F196</f>
        <v>0</v>
      </c>
      <c r="AG293" s="111">
        <f>'Securities Details'!G196</f>
        <v>0</v>
      </c>
      <c r="AH293" s="106" t="e">
        <f>VLOOKUP(AG293,SecDLookups!$D$2:$E$11,2,FALSE)</f>
        <v>#N/A</v>
      </c>
      <c r="AI293" s="106">
        <f>'Securities Details'!I196</f>
        <v>0</v>
      </c>
      <c r="AJ293" s="106">
        <f>'Securities Details'!J196</f>
        <v>0</v>
      </c>
      <c r="AK293" s="111">
        <f>'Securities Details'!K196</f>
        <v>0</v>
      </c>
      <c r="AL293" s="111">
        <f>'Securities Details'!L196</f>
        <v>0</v>
      </c>
      <c r="AM293" s="113">
        <f>'Securities Details'!M196</f>
        <v>0</v>
      </c>
      <c r="AN293" s="90">
        <f>'Securities Details'!N196</f>
        <v>0</v>
      </c>
      <c r="AO293" s="90">
        <f>'Securities Details'!O196</f>
        <v>0</v>
      </c>
      <c r="AP293" s="90">
        <f>'Securities Details'!P196</f>
        <v>0</v>
      </c>
      <c r="AQ293" s="90">
        <f>'Securities Details'!Q196</f>
        <v>0</v>
      </c>
      <c r="AR293" s="90">
        <f>'Securities Details'!R196</f>
        <v>0</v>
      </c>
      <c r="AS293" s="97">
        <f>'Securities Details'!S196</f>
        <v>0</v>
      </c>
      <c r="AT293" s="90">
        <f>'Securities Details'!T196</f>
        <v>0</v>
      </c>
      <c r="AU293" s="90">
        <f>'Securities Details'!U196</f>
        <v>0</v>
      </c>
      <c r="AV293" s="90" t="str">
        <f>IF(AU293="Yes",'Securities Details'!V196,"")</f>
        <v/>
      </c>
      <c r="AW293" s="90">
        <f>'Securities Details'!W196</f>
        <v>0</v>
      </c>
      <c r="AX293" s="90">
        <f>'Securities Details'!X196</f>
        <v>0</v>
      </c>
      <c r="AY293" s="97" t="str">
        <f>IF(AU293="Yes",'Securities Details'!Y196,"")</f>
        <v/>
      </c>
      <c r="AZ293" s="90" t="str">
        <f>IF(AU293="Yes",'Securities Details'!Z196,"")</f>
        <v/>
      </c>
      <c r="BA293" s="90">
        <f>'Securities Details'!AB196</f>
        <v>0</v>
      </c>
      <c r="BB293" s="90" t="str">
        <f>IF(AU293="Yes",'Securities Details'!AA196,"")</f>
        <v/>
      </c>
      <c r="BC293" s="90">
        <f>'Securities Details'!AC196</f>
        <v>0</v>
      </c>
      <c r="BD293" s="90">
        <f>'Securities Details'!AD196</f>
        <v>0</v>
      </c>
      <c r="BE293" s="90">
        <f>'Securities Details'!AE196</f>
        <v>0</v>
      </c>
      <c r="BF293" s="90">
        <f>'Securities Details'!AF196</f>
        <v>0</v>
      </c>
      <c r="BG293" s="90">
        <f>'Securities Details'!AG196</f>
        <v>0</v>
      </c>
      <c r="BH293" s="90">
        <f>'Securities Details'!AH196</f>
        <v>0</v>
      </c>
      <c r="BI293" s="90">
        <f>'Securities Details'!AI196</f>
        <v>0</v>
      </c>
      <c r="BJ293" s="90">
        <f>'Securities Details'!AJ196</f>
        <v>0</v>
      </c>
      <c r="BK293" s="90">
        <f>'Securities Details'!AK196</f>
        <v>0</v>
      </c>
      <c r="BL293" s="90">
        <f>'Securities Details'!AL196</f>
        <v>0</v>
      </c>
      <c r="BM293" s="90">
        <f>'Securities Details'!AM196</f>
        <v>0</v>
      </c>
      <c r="BN293" s="90" t="str">
        <f>IF('Securities Details'!AN196="","",IF('Securities Details'!$E$11="Yes",'Securities Details'!AN196,""))</f>
        <v/>
      </c>
      <c r="BO293" s="90" t="str">
        <f>IF('Securities Details'!AO196="","",IF('Securities Details'!$E$11="Yes",'Securities Details'!AO196,""))</f>
        <v/>
      </c>
      <c r="BP293" s="90" t="str">
        <f>IF('Securities Details'!$E$11="Yes",'Securities Details'!AP196,"")</f>
        <v/>
      </c>
      <c r="BQ293" s="90" t="str">
        <f>IF(BE293=SecDLookups!$S$2,TRIM(LEFT(BF293, SEARCH("-",BF293,1)-1)),"")</f>
        <v/>
      </c>
      <c r="BR293" s="90" t="str">
        <f>IF(BE293=SecDLookups!$S$2,TRIM(RIGHT(BF293, LEN(BF293) - SEARCH("-",BF293,1))),"")</f>
        <v/>
      </c>
      <c r="BS293" s="90" t="str">
        <f>IF(BE293=SecDLookups!$S$3,BF293,"")</f>
        <v/>
      </c>
      <c r="BT293" s="90" t="str">
        <f>IF(BE293=SecDLookups!$S$4,BF293,"")</f>
        <v/>
      </c>
      <c r="BU293" s="90" t="str">
        <f>IF(BG293=SecDLookups!$T$2,TRIM(LEFT(BH293, SEARCH("-",BH293,1)-1)),"")</f>
        <v/>
      </c>
      <c r="BV293" s="90" t="str">
        <f>IF(BG293=SecDLookups!$T$2,TRIM(RIGHT(BH293,LEN(BH293) - SEARCH("-",BH293,1))),"")</f>
        <v/>
      </c>
      <c r="BW293" s="90" t="str">
        <f>IF(BG293=SecDLookups!$T$3,BH293,"")</f>
        <v/>
      </c>
      <c r="BX293" s="90" t="str">
        <f>IF(BG293=SecDLookups!$T$4,BH293,"")</f>
        <v/>
      </c>
      <c r="BY293" s="90" t="str">
        <f>IF(BI293=SecDLookups!$U$2,TRIM(LEFT(BJ293, SEARCH("-",BJ293,1)-1)),"")</f>
        <v/>
      </c>
      <c r="BZ293" s="90" t="str">
        <f>IF(BI293=SecDLookups!$U$2,TRIM(RIGHT(BJ293, LEN(BJ293) - SEARCH("-",BJ293,1))),"")</f>
        <v/>
      </c>
      <c r="CA293" s="90" t="str">
        <f>IF(BI293=SecDLookups!$U$3,BJ293,"")</f>
        <v/>
      </c>
      <c r="CB293" s="90" t="str">
        <f>IF(BI293=SecDLookups!$U$4,BJ293,"")</f>
        <v/>
      </c>
      <c r="CC293" s="90" t="str">
        <f>IF(BK293=SecDLookups!$V$2,TRIM(LEFT(BL293, SEARCH("-",BL293,1)-1)),"")</f>
        <v/>
      </c>
      <c r="CD293" s="90" t="str">
        <f>IF(BK293=SecDLookups!$V$2,TRIM(RIGHT(BL293, LEN(BL293) - SEARCH("-",BL293,1))),"")</f>
        <v/>
      </c>
      <c r="CE293" s="90" t="str">
        <f>IF(BK293=SecDLookups!$V$3,BL293,"")</f>
        <v/>
      </c>
      <c r="CF293" s="90" t="str">
        <f>IF(BK293=SecDLookups!$V$4,BL293,"")</f>
        <v/>
      </c>
    </row>
    <row r="294" spans="28:84" x14ac:dyDescent="0.25">
      <c r="AB294" s="89"/>
      <c r="AC294" s="111">
        <f>'Securities Details'!C197</f>
        <v>0</v>
      </c>
      <c r="AD294" s="111">
        <f>'Securities Details'!D197</f>
        <v>0</v>
      </c>
      <c r="AE294" s="111">
        <f>'Securities Details'!E197</f>
        <v>0</v>
      </c>
      <c r="AF294" s="111">
        <f>'Securities Details'!F197</f>
        <v>0</v>
      </c>
      <c r="AG294" s="111">
        <f>'Securities Details'!G197</f>
        <v>0</v>
      </c>
      <c r="AH294" s="106" t="e">
        <f>VLOOKUP(AG294,SecDLookups!$D$2:$E$11,2,FALSE)</f>
        <v>#N/A</v>
      </c>
      <c r="AI294" s="106">
        <f>'Securities Details'!I197</f>
        <v>0</v>
      </c>
      <c r="AJ294" s="106">
        <f>'Securities Details'!J197</f>
        <v>0</v>
      </c>
      <c r="AK294" s="111">
        <f>'Securities Details'!K197</f>
        <v>0</v>
      </c>
      <c r="AL294" s="111">
        <f>'Securities Details'!L197</f>
        <v>0</v>
      </c>
      <c r="AM294" s="113">
        <f>'Securities Details'!M197</f>
        <v>0</v>
      </c>
      <c r="AN294" s="90">
        <f>'Securities Details'!N197</f>
        <v>0</v>
      </c>
      <c r="AO294" s="90">
        <f>'Securities Details'!O197</f>
        <v>0</v>
      </c>
      <c r="AP294" s="90">
        <f>'Securities Details'!P197</f>
        <v>0</v>
      </c>
      <c r="AQ294" s="90">
        <f>'Securities Details'!Q197</f>
        <v>0</v>
      </c>
      <c r="AR294" s="90">
        <f>'Securities Details'!R197</f>
        <v>0</v>
      </c>
      <c r="AS294" s="97">
        <f>'Securities Details'!S197</f>
        <v>0</v>
      </c>
      <c r="AT294" s="90">
        <f>'Securities Details'!T197</f>
        <v>0</v>
      </c>
      <c r="AU294" s="90">
        <f>'Securities Details'!U197</f>
        <v>0</v>
      </c>
      <c r="AV294" s="90" t="str">
        <f>IF(AU294="Yes",'Securities Details'!V197,"")</f>
        <v/>
      </c>
      <c r="AW294" s="90">
        <f>'Securities Details'!W197</f>
        <v>0</v>
      </c>
      <c r="AX294" s="90">
        <f>'Securities Details'!X197</f>
        <v>0</v>
      </c>
      <c r="AY294" s="97" t="str">
        <f>IF(AU294="Yes",'Securities Details'!Y197,"")</f>
        <v/>
      </c>
      <c r="AZ294" s="90" t="str">
        <f>IF(AU294="Yes",'Securities Details'!Z197,"")</f>
        <v/>
      </c>
      <c r="BA294" s="90">
        <f>'Securities Details'!AB197</f>
        <v>0</v>
      </c>
      <c r="BB294" s="90" t="str">
        <f>IF(AU294="Yes",'Securities Details'!AA197,"")</f>
        <v/>
      </c>
      <c r="BC294" s="90">
        <f>'Securities Details'!AC197</f>
        <v>0</v>
      </c>
      <c r="BD294" s="90">
        <f>'Securities Details'!AD197</f>
        <v>0</v>
      </c>
      <c r="BE294" s="90">
        <f>'Securities Details'!AE197</f>
        <v>0</v>
      </c>
      <c r="BF294" s="90">
        <f>'Securities Details'!AF197</f>
        <v>0</v>
      </c>
      <c r="BG294" s="90">
        <f>'Securities Details'!AG197</f>
        <v>0</v>
      </c>
      <c r="BH294" s="90">
        <f>'Securities Details'!AH197</f>
        <v>0</v>
      </c>
      <c r="BI294" s="90">
        <f>'Securities Details'!AI197</f>
        <v>0</v>
      </c>
      <c r="BJ294" s="90">
        <f>'Securities Details'!AJ197</f>
        <v>0</v>
      </c>
      <c r="BK294" s="90">
        <f>'Securities Details'!AK197</f>
        <v>0</v>
      </c>
      <c r="BL294" s="90">
        <f>'Securities Details'!AL197</f>
        <v>0</v>
      </c>
      <c r="BM294" s="90">
        <f>'Securities Details'!AM197</f>
        <v>0</v>
      </c>
      <c r="BN294" s="90" t="str">
        <f>IF('Securities Details'!AN197="","",IF('Securities Details'!$E$11="Yes",'Securities Details'!AN197,""))</f>
        <v/>
      </c>
      <c r="BO294" s="90" t="str">
        <f>IF('Securities Details'!AO197="","",IF('Securities Details'!$E$11="Yes",'Securities Details'!AO197,""))</f>
        <v/>
      </c>
      <c r="BP294" s="90" t="str">
        <f>IF('Securities Details'!$E$11="Yes",'Securities Details'!AP197,"")</f>
        <v/>
      </c>
      <c r="BQ294" s="90" t="str">
        <f>IF(BE294=SecDLookups!$S$2,TRIM(LEFT(BF294, SEARCH("-",BF294,1)-1)),"")</f>
        <v/>
      </c>
      <c r="BR294" s="90" t="str">
        <f>IF(BE294=SecDLookups!$S$2,TRIM(RIGHT(BF294, LEN(BF294) - SEARCH("-",BF294,1))),"")</f>
        <v/>
      </c>
      <c r="BS294" s="90" t="str">
        <f>IF(BE294=SecDLookups!$S$3,BF294,"")</f>
        <v/>
      </c>
      <c r="BT294" s="90" t="str">
        <f>IF(BE294=SecDLookups!$S$4,BF294,"")</f>
        <v/>
      </c>
      <c r="BU294" s="90" t="str">
        <f>IF(BG294=SecDLookups!$T$2,TRIM(LEFT(BH294, SEARCH("-",BH294,1)-1)),"")</f>
        <v/>
      </c>
      <c r="BV294" s="90" t="str">
        <f>IF(BG294=SecDLookups!$T$2,TRIM(RIGHT(BH294,LEN(BH294) - SEARCH("-",BH294,1))),"")</f>
        <v/>
      </c>
      <c r="BW294" s="90" t="str">
        <f>IF(BG294=SecDLookups!$T$3,BH294,"")</f>
        <v/>
      </c>
      <c r="BX294" s="90" t="str">
        <f>IF(BG294=SecDLookups!$T$4,BH294,"")</f>
        <v/>
      </c>
      <c r="BY294" s="90" t="str">
        <f>IF(BI294=SecDLookups!$U$2,TRIM(LEFT(BJ294, SEARCH("-",BJ294,1)-1)),"")</f>
        <v/>
      </c>
      <c r="BZ294" s="90" t="str">
        <f>IF(BI294=SecDLookups!$U$2,TRIM(RIGHT(BJ294, LEN(BJ294) - SEARCH("-",BJ294,1))),"")</f>
        <v/>
      </c>
      <c r="CA294" s="90" t="str">
        <f>IF(BI294=SecDLookups!$U$3,BJ294,"")</f>
        <v/>
      </c>
      <c r="CB294" s="90" t="str">
        <f>IF(BI294=SecDLookups!$U$4,BJ294,"")</f>
        <v/>
      </c>
      <c r="CC294" s="90" t="str">
        <f>IF(BK294=SecDLookups!$V$2,TRIM(LEFT(BL294, SEARCH("-",BL294,1)-1)),"")</f>
        <v/>
      </c>
      <c r="CD294" s="90" t="str">
        <f>IF(BK294=SecDLookups!$V$2,TRIM(RIGHT(BL294, LEN(BL294) - SEARCH("-",BL294,1))),"")</f>
        <v/>
      </c>
      <c r="CE294" s="90" t="str">
        <f>IF(BK294=SecDLookups!$V$3,BL294,"")</f>
        <v/>
      </c>
      <c r="CF294" s="90" t="str">
        <f>IF(BK294=SecDLookups!$V$4,BL294,"")</f>
        <v/>
      </c>
    </row>
    <row r="295" spans="28:84" x14ac:dyDescent="0.25">
      <c r="AB295" s="89"/>
      <c r="AC295" s="111">
        <f>'Securities Details'!C198</f>
        <v>0</v>
      </c>
      <c r="AD295" s="111">
        <f>'Securities Details'!D198</f>
        <v>0</v>
      </c>
      <c r="AE295" s="111">
        <f>'Securities Details'!E198</f>
        <v>0</v>
      </c>
      <c r="AF295" s="111">
        <f>'Securities Details'!F198</f>
        <v>0</v>
      </c>
      <c r="AG295" s="111">
        <f>'Securities Details'!G198</f>
        <v>0</v>
      </c>
      <c r="AH295" s="106" t="e">
        <f>VLOOKUP(AG295,SecDLookups!$D$2:$E$11,2,FALSE)</f>
        <v>#N/A</v>
      </c>
      <c r="AI295" s="106">
        <f>'Securities Details'!I198</f>
        <v>0</v>
      </c>
      <c r="AJ295" s="106">
        <f>'Securities Details'!J198</f>
        <v>0</v>
      </c>
      <c r="AK295" s="111">
        <f>'Securities Details'!K198</f>
        <v>0</v>
      </c>
      <c r="AL295" s="111">
        <f>'Securities Details'!L198</f>
        <v>0</v>
      </c>
      <c r="AM295" s="113">
        <f>'Securities Details'!M198</f>
        <v>0</v>
      </c>
      <c r="AN295" s="90">
        <f>'Securities Details'!N198</f>
        <v>0</v>
      </c>
      <c r="AO295" s="90">
        <f>'Securities Details'!O198</f>
        <v>0</v>
      </c>
      <c r="AP295" s="90">
        <f>'Securities Details'!P198</f>
        <v>0</v>
      </c>
      <c r="AQ295" s="90">
        <f>'Securities Details'!Q198</f>
        <v>0</v>
      </c>
      <c r="AR295" s="90">
        <f>'Securities Details'!R198</f>
        <v>0</v>
      </c>
      <c r="AS295" s="97">
        <f>'Securities Details'!S198</f>
        <v>0</v>
      </c>
      <c r="AT295" s="90">
        <f>'Securities Details'!T198</f>
        <v>0</v>
      </c>
      <c r="AU295" s="90">
        <f>'Securities Details'!U198</f>
        <v>0</v>
      </c>
      <c r="AV295" s="90" t="str">
        <f>IF(AU295="Yes",'Securities Details'!V198,"")</f>
        <v/>
      </c>
      <c r="AW295" s="90">
        <f>'Securities Details'!W198</f>
        <v>0</v>
      </c>
      <c r="AX295" s="90">
        <f>'Securities Details'!X198</f>
        <v>0</v>
      </c>
      <c r="AY295" s="97" t="str">
        <f>IF(AU295="Yes",'Securities Details'!Y198,"")</f>
        <v/>
      </c>
      <c r="AZ295" s="90" t="str">
        <f>IF(AU295="Yes",'Securities Details'!Z198,"")</f>
        <v/>
      </c>
      <c r="BA295" s="90">
        <f>'Securities Details'!AB198</f>
        <v>0</v>
      </c>
      <c r="BB295" s="90" t="str">
        <f>IF(AU295="Yes",'Securities Details'!AA198,"")</f>
        <v/>
      </c>
      <c r="BC295" s="90">
        <f>'Securities Details'!AC198</f>
        <v>0</v>
      </c>
      <c r="BD295" s="90">
        <f>'Securities Details'!AD198</f>
        <v>0</v>
      </c>
      <c r="BE295" s="90">
        <f>'Securities Details'!AE198</f>
        <v>0</v>
      </c>
      <c r="BF295" s="90">
        <f>'Securities Details'!AF198</f>
        <v>0</v>
      </c>
      <c r="BG295" s="90">
        <f>'Securities Details'!AG198</f>
        <v>0</v>
      </c>
      <c r="BH295" s="90">
        <f>'Securities Details'!AH198</f>
        <v>0</v>
      </c>
      <c r="BI295" s="90">
        <f>'Securities Details'!AI198</f>
        <v>0</v>
      </c>
      <c r="BJ295" s="90">
        <f>'Securities Details'!AJ198</f>
        <v>0</v>
      </c>
      <c r="BK295" s="90">
        <f>'Securities Details'!AK198</f>
        <v>0</v>
      </c>
      <c r="BL295" s="90">
        <f>'Securities Details'!AL198</f>
        <v>0</v>
      </c>
      <c r="BM295" s="90">
        <f>'Securities Details'!AM198</f>
        <v>0</v>
      </c>
      <c r="BN295" s="90" t="str">
        <f>IF('Securities Details'!AN198="","",IF('Securities Details'!$E$11="Yes",'Securities Details'!AN198,""))</f>
        <v/>
      </c>
      <c r="BO295" s="90" t="str">
        <f>IF('Securities Details'!AO198="","",IF('Securities Details'!$E$11="Yes",'Securities Details'!AO198,""))</f>
        <v/>
      </c>
      <c r="BP295" s="90" t="str">
        <f>IF('Securities Details'!$E$11="Yes",'Securities Details'!AP198,"")</f>
        <v/>
      </c>
      <c r="BQ295" s="90" t="str">
        <f>IF(BE295=SecDLookups!$S$2,TRIM(LEFT(BF295, SEARCH("-",BF295,1)-1)),"")</f>
        <v/>
      </c>
      <c r="BR295" s="90" t="str">
        <f>IF(BE295=SecDLookups!$S$2,TRIM(RIGHT(BF295, LEN(BF295) - SEARCH("-",BF295,1))),"")</f>
        <v/>
      </c>
      <c r="BS295" s="90" t="str">
        <f>IF(BE295=SecDLookups!$S$3,BF295,"")</f>
        <v/>
      </c>
      <c r="BT295" s="90" t="str">
        <f>IF(BE295=SecDLookups!$S$4,BF295,"")</f>
        <v/>
      </c>
      <c r="BU295" s="90" t="str">
        <f>IF(BG295=SecDLookups!$T$2,TRIM(LEFT(BH295, SEARCH("-",BH295,1)-1)),"")</f>
        <v/>
      </c>
      <c r="BV295" s="90" t="str">
        <f>IF(BG295=SecDLookups!$T$2,TRIM(RIGHT(BH295,LEN(BH295) - SEARCH("-",BH295,1))),"")</f>
        <v/>
      </c>
      <c r="BW295" s="90" t="str">
        <f>IF(BG295=SecDLookups!$T$3,BH295,"")</f>
        <v/>
      </c>
      <c r="BX295" s="90" t="str">
        <f>IF(BG295=SecDLookups!$T$4,BH295,"")</f>
        <v/>
      </c>
      <c r="BY295" s="90" t="str">
        <f>IF(BI295=SecDLookups!$U$2,TRIM(LEFT(BJ295, SEARCH("-",BJ295,1)-1)),"")</f>
        <v/>
      </c>
      <c r="BZ295" s="90" t="str">
        <f>IF(BI295=SecDLookups!$U$2,TRIM(RIGHT(BJ295, LEN(BJ295) - SEARCH("-",BJ295,1))),"")</f>
        <v/>
      </c>
      <c r="CA295" s="90" t="str">
        <f>IF(BI295=SecDLookups!$U$3,BJ295,"")</f>
        <v/>
      </c>
      <c r="CB295" s="90" t="str">
        <f>IF(BI295=SecDLookups!$U$4,BJ295,"")</f>
        <v/>
      </c>
      <c r="CC295" s="90" t="str">
        <f>IF(BK295=SecDLookups!$V$2,TRIM(LEFT(BL295, SEARCH("-",BL295,1)-1)),"")</f>
        <v/>
      </c>
      <c r="CD295" s="90" t="str">
        <f>IF(BK295=SecDLookups!$V$2,TRIM(RIGHT(BL295, LEN(BL295) - SEARCH("-",BL295,1))),"")</f>
        <v/>
      </c>
      <c r="CE295" s="90" t="str">
        <f>IF(BK295=SecDLookups!$V$3,BL295,"")</f>
        <v/>
      </c>
      <c r="CF295" s="90" t="str">
        <f>IF(BK295=SecDLookups!$V$4,BL295,"")</f>
        <v/>
      </c>
    </row>
    <row r="296" spans="28:84" x14ac:dyDescent="0.25">
      <c r="AB296" s="89"/>
      <c r="AC296" s="111">
        <f>'Securities Details'!C199</f>
        <v>0</v>
      </c>
      <c r="AD296" s="111">
        <f>'Securities Details'!D199</f>
        <v>0</v>
      </c>
      <c r="AE296" s="111">
        <f>'Securities Details'!E199</f>
        <v>0</v>
      </c>
      <c r="AF296" s="111">
        <f>'Securities Details'!F199</f>
        <v>0</v>
      </c>
      <c r="AG296" s="111">
        <f>'Securities Details'!G199</f>
        <v>0</v>
      </c>
      <c r="AH296" s="106" t="e">
        <f>VLOOKUP(AG296,SecDLookups!$D$2:$E$11,2,FALSE)</f>
        <v>#N/A</v>
      </c>
      <c r="AI296" s="106">
        <f>'Securities Details'!I199</f>
        <v>0</v>
      </c>
      <c r="AJ296" s="106">
        <f>'Securities Details'!J199</f>
        <v>0</v>
      </c>
      <c r="AK296" s="111">
        <f>'Securities Details'!K199</f>
        <v>0</v>
      </c>
      <c r="AL296" s="111">
        <f>'Securities Details'!L199</f>
        <v>0</v>
      </c>
      <c r="AM296" s="113">
        <f>'Securities Details'!M199</f>
        <v>0</v>
      </c>
      <c r="AN296" s="90">
        <f>'Securities Details'!N199</f>
        <v>0</v>
      </c>
      <c r="AO296" s="90">
        <f>'Securities Details'!O199</f>
        <v>0</v>
      </c>
      <c r="AP296" s="90">
        <f>'Securities Details'!P199</f>
        <v>0</v>
      </c>
      <c r="AQ296" s="90">
        <f>'Securities Details'!Q199</f>
        <v>0</v>
      </c>
      <c r="AR296" s="90">
        <f>'Securities Details'!R199</f>
        <v>0</v>
      </c>
      <c r="AS296" s="97">
        <f>'Securities Details'!S199</f>
        <v>0</v>
      </c>
      <c r="AT296" s="90">
        <f>'Securities Details'!T199</f>
        <v>0</v>
      </c>
      <c r="AU296" s="90">
        <f>'Securities Details'!U199</f>
        <v>0</v>
      </c>
      <c r="AV296" s="90" t="str">
        <f>IF(AU296="Yes",'Securities Details'!V199,"")</f>
        <v/>
      </c>
      <c r="AW296" s="90">
        <f>'Securities Details'!W199</f>
        <v>0</v>
      </c>
      <c r="AX296" s="90">
        <f>'Securities Details'!X199</f>
        <v>0</v>
      </c>
      <c r="AY296" s="97" t="str">
        <f>IF(AU296="Yes",'Securities Details'!Y199,"")</f>
        <v/>
      </c>
      <c r="AZ296" s="90" t="str">
        <f>IF(AU296="Yes",'Securities Details'!Z199,"")</f>
        <v/>
      </c>
      <c r="BA296" s="90">
        <f>'Securities Details'!AB199</f>
        <v>0</v>
      </c>
      <c r="BB296" s="90" t="str">
        <f>IF(AU296="Yes",'Securities Details'!AA199,"")</f>
        <v/>
      </c>
      <c r="BC296" s="90">
        <f>'Securities Details'!AC199</f>
        <v>0</v>
      </c>
      <c r="BD296" s="90">
        <f>'Securities Details'!AD199</f>
        <v>0</v>
      </c>
      <c r="BE296" s="90">
        <f>'Securities Details'!AE199</f>
        <v>0</v>
      </c>
      <c r="BF296" s="90">
        <f>'Securities Details'!AF199</f>
        <v>0</v>
      </c>
      <c r="BG296" s="90">
        <f>'Securities Details'!AG199</f>
        <v>0</v>
      </c>
      <c r="BH296" s="90">
        <f>'Securities Details'!AH199</f>
        <v>0</v>
      </c>
      <c r="BI296" s="90">
        <f>'Securities Details'!AI199</f>
        <v>0</v>
      </c>
      <c r="BJ296" s="90">
        <f>'Securities Details'!AJ199</f>
        <v>0</v>
      </c>
      <c r="BK296" s="90">
        <f>'Securities Details'!AK199</f>
        <v>0</v>
      </c>
      <c r="BL296" s="90">
        <f>'Securities Details'!AL199</f>
        <v>0</v>
      </c>
      <c r="BM296" s="90">
        <f>'Securities Details'!AM199</f>
        <v>0</v>
      </c>
      <c r="BN296" s="90" t="str">
        <f>IF('Securities Details'!AN199="","",IF('Securities Details'!$E$11="Yes",'Securities Details'!AN199,""))</f>
        <v/>
      </c>
      <c r="BO296" s="90" t="str">
        <f>IF('Securities Details'!AO199="","",IF('Securities Details'!$E$11="Yes",'Securities Details'!AO199,""))</f>
        <v/>
      </c>
      <c r="BP296" s="90" t="str">
        <f>IF('Securities Details'!$E$11="Yes",'Securities Details'!AP199,"")</f>
        <v/>
      </c>
      <c r="BQ296" s="90" t="str">
        <f>IF(BE296=SecDLookups!$S$2,TRIM(LEFT(BF296, SEARCH("-",BF296,1)-1)),"")</f>
        <v/>
      </c>
      <c r="BR296" s="90" t="str">
        <f>IF(BE296=SecDLookups!$S$2,TRIM(RIGHT(BF296, LEN(BF296) - SEARCH("-",BF296,1))),"")</f>
        <v/>
      </c>
      <c r="BS296" s="90" t="str">
        <f>IF(BE296=SecDLookups!$S$3,BF296,"")</f>
        <v/>
      </c>
      <c r="BT296" s="90" t="str">
        <f>IF(BE296=SecDLookups!$S$4,BF296,"")</f>
        <v/>
      </c>
      <c r="BU296" s="90" t="str">
        <f>IF(BG296=SecDLookups!$T$2,TRIM(LEFT(BH296, SEARCH("-",BH296,1)-1)),"")</f>
        <v/>
      </c>
      <c r="BV296" s="90" t="str">
        <f>IF(BG296=SecDLookups!$T$2,TRIM(RIGHT(BH296,LEN(BH296) - SEARCH("-",BH296,1))),"")</f>
        <v/>
      </c>
      <c r="BW296" s="90" t="str">
        <f>IF(BG296=SecDLookups!$T$3,BH296,"")</f>
        <v/>
      </c>
      <c r="BX296" s="90" t="str">
        <f>IF(BG296=SecDLookups!$T$4,BH296,"")</f>
        <v/>
      </c>
      <c r="BY296" s="90" t="str">
        <f>IF(BI296=SecDLookups!$U$2,TRIM(LEFT(BJ296, SEARCH("-",BJ296,1)-1)),"")</f>
        <v/>
      </c>
      <c r="BZ296" s="90" t="str">
        <f>IF(BI296=SecDLookups!$U$2,TRIM(RIGHT(BJ296, LEN(BJ296) - SEARCH("-",BJ296,1))),"")</f>
        <v/>
      </c>
      <c r="CA296" s="90" t="str">
        <f>IF(BI296=SecDLookups!$U$3,BJ296,"")</f>
        <v/>
      </c>
      <c r="CB296" s="90" t="str">
        <f>IF(BI296=SecDLookups!$U$4,BJ296,"")</f>
        <v/>
      </c>
      <c r="CC296" s="90" t="str">
        <f>IF(BK296=SecDLookups!$V$2,TRIM(LEFT(BL296, SEARCH("-",BL296,1)-1)),"")</f>
        <v/>
      </c>
      <c r="CD296" s="90" t="str">
        <f>IF(BK296=SecDLookups!$V$2,TRIM(RIGHT(BL296, LEN(BL296) - SEARCH("-",BL296,1))),"")</f>
        <v/>
      </c>
      <c r="CE296" s="90" t="str">
        <f>IF(BK296=SecDLookups!$V$3,BL296,"")</f>
        <v/>
      </c>
      <c r="CF296" s="90" t="str">
        <f>IF(BK296=SecDLookups!$V$4,BL296,"")</f>
        <v/>
      </c>
    </row>
    <row r="297" spans="28:84" x14ac:dyDescent="0.25">
      <c r="AB297" s="89"/>
      <c r="AC297" s="111">
        <f>'Securities Details'!C200</f>
        <v>0</v>
      </c>
      <c r="AD297" s="111">
        <f>'Securities Details'!D200</f>
        <v>0</v>
      </c>
      <c r="AE297" s="111">
        <f>'Securities Details'!E200</f>
        <v>0</v>
      </c>
      <c r="AF297" s="111">
        <f>'Securities Details'!F200</f>
        <v>0</v>
      </c>
      <c r="AG297" s="111">
        <f>'Securities Details'!G200</f>
        <v>0</v>
      </c>
      <c r="AH297" s="106" t="e">
        <f>VLOOKUP(AG297,SecDLookups!$D$2:$E$11,2,FALSE)</f>
        <v>#N/A</v>
      </c>
      <c r="AI297" s="106">
        <f>'Securities Details'!I200</f>
        <v>0</v>
      </c>
      <c r="AJ297" s="106">
        <f>'Securities Details'!J200</f>
        <v>0</v>
      </c>
      <c r="AK297" s="111">
        <f>'Securities Details'!K200</f>
        <v>0</v>
      </c>
      <c r="AL297" s="111">
        <f>'Securities Details'!L200</f>
        <v>0</v>
      </c>
      <c r="AM297" s="113">
        <f>'Securities Details'!M200</f>
        <v>0</v>
      </c>
      <c r="AN297" s="90">
        <f>'Securities Details'!N200</f>
        <v>0</v>
      </c>
      <c r="AO297" s="90">
        <f>'Securities Details'!O200</f>
        <v>0</v>
      </c>
      <c r="AP297" s="90">
        <f>'Securities Details'!P200</f>
        <v>0</v>
      </c>
      <c r="AQ297" s="90">
        <f>'Securities Details'!Q200</f>
        <v>0</v>
      </c>
      <c r="AR297" s="90">
        <f>'Securities Details'!R200</f>
        <v>0</v>
      </c>
      <c r="AS297" s="97">
        <f>'Securities Details'!S200</f>
        <v>0</v>
      </c>
      <c r="AT297" s="90">
        <f>'Securities Details'!T200</f>
        <v>0</v>
      </c>
      <c r="AU297" s="90">
        <f>'Securities Details'!U200</f>
        <v>0</v>
      </c>
      <c r="AV297" s="90" t="str">
        <f>IF(AU297="Yes",'Securities Details'!V200,"")</f>
        <v/>
      </c>
      <c r="AW297" s="90">
        <f>'Securities Details'!W200</f>
        <v>0</v>
      </c>
      <c r="AX297" s="90">
        <f>'Securities Details'!X200</f>
        <v>0</v>
      </c>
      <c r="AY297" s="97" t="str">
        <f>IF(AU297="Yes",'Securities Details'!Y200,"")</f>
        <v/>
      </c>
      <c r="AZ297" s="90" t="str">
        <f>IF(AU297="Yes",'Securities Details'!Z200,"")</f>
        <v/>
      </c>
      <c r="BA297" s="90">
        <f>'Securities Details'!AB200</f>
        <v>0</v>
      </c>
      <c r="BB297" s="90" t="str">
        <f>IF(AU297="Yes",'Securities Details'!AA200,"")</f>
        <v/>
      </c>
      <c r="BC297" s="90">
        <f>'Securities Details'!AC200</f>
        <v>0</v>
      </c>
      <c r="BD297" s="90">
        <f>'Securities Details'!AD200</f>
        <v>0</v>
      </c>
      <c r="BE297" s="90">
        <f>'Securities Details'!AE200</f>
        <v>0</v>
      </c>
      <c r="BF297" s="90">
        <f>'Securities Details'!AF200</f>
        <v>0</v>
      </c>
      <c r="BG297" s="90">
        <f>'Securities Details'!AG200</f>
        <v>0</v>
      </c>
      <c r="BH297" s="90">
        <f>'Securities Details'!AH200</f>
        <v>0</v>
      </c>
      <c r="BI297" s="90">
        <f>'Securities Details'!AI200</f>
        <v>0</v>
      </c>
      <c r="BJ297" s="90">
        <f>'Securities Details'!AJ200</f>
        <v>0</v>
      </c>
      <c r="BK297" s="90">
        <f>'Securities Details'!AK200</f>
        <v>0</v>
      </c>
      <c r="BL297" s="90">
        <f>'Securities Details'!AL200</f>
        <v>0</v>
      </c>
      <c r="BM297" s="90">
        <f>'Securities Details'!AM200</f>
        <v>0</v>
      </c>
      <c r="BN297" s="90" t="str">
        <f>IF('Securities Details'!AN200="","",IF('Securities Details'!$E$11="Yes",'Securities Details'!AN200,""))</f>
        <v/>
      </c>
      <c r="BO297" s="90" t="str">
        <f>IF('Securities Details'!AO200="","",IF('Securities Details'!$E$11="Yes",'Securities Details'!AO200,""))</f>
        <v/>
      </c>
      <c r="BP297" s="90" t="str">
        <f>IF('Securities Details'!$E$11="Yes",'Securities Details'!AP200,"")</f>
        <v/>
      </c>
      <c r="BQ297" s="90" t="str">
        <f>IF(BE297=SecDLookups!$S$2,TRIM(LEFT(BF297, SEARCH("-",BF297,1)-1)),"")</f>
        <v/>
      </c>
      <c r="BR297" s="90" t="str">
        <f>IF(BE297=SecDLookups!$S$2,TRIM(RIGHT(BF297, LEN(BF297) - SEARCH("-",BF297,1))),"")</f>
        <v/>
      </c>
      <c r="BS297" s="90" t="str">
        <f>IF(BE297=SecDLookups!$S$3,BF297,"")</f>
        <v/>
      </c>
      <c r="BT297" s="90" t="str">
        <f>IF(BE297=SecDLookups!$S$4,BF297,"")</f>
        <v/>
      </c>
      <c r="BU297" s="90" t="str">
        <f>IF(BG297=SecDLookups!$T$2,TRIM(LEFT(BH297, SEARCH("-",BH297,1)-1)),"")</f>
        <v/>
      </c>
      <c r="BV297" s="90" t="str">
        <f>IF(BG297=SecDLookups!$T$2,TRIM(RIGHT(BH297,LEN(BH297) - SEARCH("-",BH297,1))),"")</f>
        <v/>
      </c>
      <c r="BW297" s="90" t="str">
        <f>IF(BG297=SecDLookups!$T$3,BH297,"")</f>
        <v/>
      </c>
      <c r="BX297" s="90" t="str">
        <f>IF(BG297=SecDLookups!$T$4,BH297,"")</f>
        <v/>
      </c>
      <c r="BY297" s="90" t="str">
        <f>IF(BI297=SecDLookups!$U$2,TRIM(LEFT(BJ297, SEARCH("-",BJ297,1)-1)),"")</f>
        <v/>
      </c>
      <c r="BZ297" s="90" t="str">
        <f>IF(BI297=SecDLookups!$U$2,TRIM(RIGHT(BJ297, LEN(BJ297) - SEARCH("-",BJ297,1))),"")</f>
        <v/>
      </c>
      <c r="CA297" s="90" t="str">
        <f>IF(BI297=SecDLookups!$U$3,BJ297,"")</f>
        <v/>
      </c>
      <c r="CB297" s="90" t="str">
        <f>IF(BI297=SecDLookups!$U$4,BJ297,"")</f>
        <v/>
      </c>
      <c r="CC297" s="90" t="str">
        <f>IF(BK297=SecDLookups!$V$2,TRIM(LEFT(BL297, SEARCH("-",BL297,1)-1)),"")</f>
        <v/>
      </c>
      <c r="CD297" s="90" t="str">
        <f>IF(BK297=SecDLookups!$V$2,TRIM(RIGHT(BL297, LEN(BL297) - SEARCH("-",BL297,1))),"")</f>
        <v/>
      </c>
      <c r="CE297" s="90" t="str">
        <f>IF(BK297=SecDLookups!$V$3,BL297,"")</f>
        <v/>
      </c>
      <c r="CF297" s="90" t="str">
        <f>IF(BK297=SecDLookups!$V$4,BL297,"")</f>
        <v/>
      </c>
    </row>
    <row r="298" spans="28:84" x14ac:dyDescent="0.25">
      <c r="AB298" s="89"/>
      <c r="AC298" s="111">
        <f>'Securities Details'!C201</f>
        <v>0</v>
      </c>
      <c r="AD298" s="111">
        <f>'Securities Details'!D201</f>
        <v>0</v>
      </c>
      <c r="AE298" s="111">
        <f>'Securities Details'!E201</f>
        <v>0</v>
      </c>
      <c r="AF298" s="111">
        <f>'Securities Details'!F201</f>
        <v>0</v>
      </c>
      <c r="AG298" s="111">
        <f>'Securities Details'!G201</f>
        <v>0</v>
      </c>
      <c r="AH298" s="106" t="e">
        <f>VLOOKUP(AG298,SecDLookups!$D$2:$E$11,2,FALSE)</f>
        <v>#N/A</v>
      </c>
      <c r="AI298" s="106">
        <f>'Securities Details'!I201</f>
        <v>0</v>
      </c>
      <c r="AJ298" s="106">
        <f>'Securities Details'!J201</f>
        <v>0</v>
      </c>
      <c r="AK298" s="111">
        <f>'Securities Details'!K201</f>
        <v>0</v>
      </c>
      <c r="AL298" s="111">
        <f>'Securities Details'!L201</f>
        <v>0</v>
      </c>
      <c r="AM298" s="113">
        <f>'Securities Details'!M201</f>
        <v>0</v>
      </c>
      <c r="AN298" s="90">
        <f>'Securities Details'!N201</f>
        <v>0</v>
      </c>
      <c r="AO298" s="90">
        <f>'Securities Details'!O201</f>
        <v>0</v>
      </c>
      <c r="AP298" s="90">
        <f>'Securities Details'!P201</f>
        <v>0</v>
      </c>
      <c r="AQ298" s="90">
        <f>'Securities Details'!Q201</f>
        <v>0</v>
      </c>
      <c r="AR298" s="90">
        <f>'Securities Details'!R201</f>
        <v>0</v>
      </c>
      <c r="AS298" s="97">
        <f>'Securities Details'!S201</f>
        <v>0</v>
      </c>
      <c r="AT298" s="90">
        <f>'Securities Details'!T201</f>
        <v>0</v>
      </c>
      <c r="AU298" s="90">
        <f>'Securities Details'!U201</f>
        <v>0</v>
      </c>
      <c r="AV298" s="90" t="str">
        <f>IF(AU298="Yes",'Securities Details'!V201,"")</f>
        <v/>
      </c>
      <c r="AW298" s="90">
        <f>'Securities Details'!W201</f>
        <v>0</v>
      </c>
      <c r="AX298" s="90">
        <f>'Securities Details'!X201</f>
        <v>0</v>
      </c>
      <c r="AY298" s="97" t="str">
        <f>IF(AU298="Yes",'Securities Details'!Y201,"")</f>
        <v/>
      </c>
      <c r="AZ298" s="90" t="str">
        <f>IF(AU298="Yes",'Securities Details'!Z201,"")</f>
        <v/>
      </c>
      <c r="BA298" s="90">
        <f>'Securities Details'!AB201</f>
        <v>0</v>
      </c>
      <c r="BB298" s="90" t="str">
        <f>IF(AU298="Yes",'Securities Details'!AA201,"")</f>
        <v/>
      </c>
      <c r="BC298" s="90">
        <f>'Securities Details'!AC201</f>
        <v>0</v>
      </c>
      <c r="BD298" s="90">
        <f>'Securities Details'!AD201</f>
        <v>0</v>
      </c>
      <c r="BE298" s="90">
        <f>'Securities Details'!AE201</f>
        <v>0</v>
      </c>
      <c r="BF298" s="90">
        <f>'Securities Details'!AF201</f>
        <v>0</v>
      </c>
      <c r="BG298" s="90">
        <f>'Securities Details'!AG201</f>
        <v>0</v>
      </c>
      <c r="BH298" s="90">
        <f>'Securities Details'!AH201</f>
        <v>0</v>
      </c>
      <c r="BI298" s="90">
        <f>'Securities Details'!AI201</f>
        <v>0</v>
      </c>
      <c r="BJ298" s="90">
        <f>'Securities Details'!AJ201</f>
        <v>0</v>
      </c>
      <c r="BK298" s="90">
        <f>'Securities Details'!AK201</f>
        <v>0</v>
      </c>
      <c r="BL298" s="90">
        <f>'Securities Details'!AL201</f>
        <v>0</v>
      </c>
      <c r="BM298" s="90">
        <f>'Securities Details'!AM201</f>
        <v>0</v>
      </c>
      <c r="BN298" s="90" t="str">
        <f>IF('Securities Details'!AN201="","",IF('Securities Details'!$E$11="Yes",'Securities Details'!AN201,""))</f>
        <v/>
      </c>
      <c r="BO298" s="90" t="str">
        <f>IF('Securities Details'!AO201="","",IF('Securities Details'!$E$11="Yes",'Securities Details'!AO201,""))</f>
        <v/>
      </c>
      <c r="BP298" s="90" t="str">
        <f>IF('Securities Details'!$E$11="Yes",'Securities Details'!AP201,"")</f>
        <v/>
      </c>
      <c r="BQ298" s="90" t="str">
        <f>IF(BE298=SecDLookups!$S$2,TRIM(LEFT(BF298, SEARCH("-",BF298,1)-1)),"")</f>
        <v/>
      </c>
      <c r="BR298" s="90" t="str">
        <f>IF(BE298=SecDLookups!$S$2,TRIM(RIGHT(BF298, LEN(BF298) - SEARCH("-",BF298,1))),"")</f>
        <v/>
      </c>
      <c r="BS298" s="90" t="str">
        <f>IF(BE298=SecDLookups!$S$3,BF298,"")</f>
        <v/>
      </c>
      <c r="BT298" s="90" t="str">
        <f>IF(BE298=SecDLookups!$S$4,BF298,"")</f>
        <v/>
      </c>
      <c r="BU298" s="90" t="str">
        <f>IF(BG298=SecDLookups!$T$2,TRIM(LEFT(BH298, SEARCH("-",BH298,1)-1)),"")</f>
        <v/>
      </c>
      <c r="BV298" s="90" t="str">
        <f>IF(BG298=SecDLookups!$T$2,TRIM(RIGHT(BH298,LEN(BH298) - SEARCH("-",BH298,1))),"")</f>
        <v/>
      </c>
      <c r="BW298" s="90" t="str">
        <f>IF(BG298=SecDLookups!$T$3,BH298,"")</f>
        <v/>
      </c>
      <c r="BX298" s="90" t="str">
        <f>IF(BG298=SecDLookups!$T$4,BH298,"")</f>
        <v/>
      </c>
      <c r="BY298" s="90" t="str">
        <f>IF(BI298=SecDLookups!$U$2,TRIM(LEFT(BJ298, SEARCH("-",BJ298,1)-1)),"")</f>
        <v/>
      </c>
      <c r="BZ298" s="90" t="str">
        <f>IF(BI298=SecDLookups!$U$2,TRIM(RIGHT(BJ298, LEN(BJ298) - SEARCH("-",BJ298,1))),"")</f>
        <v/>
      </c>
      <c r="CA298" s="90" t="str">
        <f>IF(BI298=SecDLookups!$U$3,BJ298,"")</f>
        <v/>
      </c>
      <c r="CB298" s="90" t="str">
        <f>IF(BI298=SecDLookups!$U$4,BJ298,"")</f>
        <v/>
      </c>
      <c r="CC298" s="90" t="str">
        <f>IF(BK298=SecDLookups!$V$2,TRIM(LEFT(BL298, SEARCH("-",BL298,1)-1)),"")</f>
        <v/>
      </c>
      <c r="CD298" s="90" t="str">
        <f>IF(BK298=SecDLookups!$V$2,TRIM(RIGHT(BL298, LEN(BL298) - SEARCH("-",BL298,1))),"")</f>
        <v/>
      </c>
      <c r="CE298" s="90" t="str">
        <f>IF(BK298=SecDLookups!$V$3,BL298,"")</f>
        <v/>
      </c>
      <c r="CF298" s="90" t="str">
        <f>IF(BK298=SecDLookups!$V$4,BL298,"")</f>
        <v/>
      </c>
    </row>
    <row r="299" spans="28:84" x14ac:dyDescent="0.25">
      <c r="AB299" s="89"/>
      <c r="AC299" s="111">
        <f>'Securities Details'!C202</f>
        <v>0</v>
      </c>
      <c r="AD299" s="111">
        <f>'Securities Details'!D202</f>
        <v>0</v>
      </c>
      <c r="AE299" s="111">
        <f>'Securities Details'!E202</f>
        <v>0</v>
      </c>
      <c r="AF299" s="111">
        <f>'Securities Details'!F202</f>
        <v>0</v>
      </c>
      <c r="AG299" s="111">
        <f>'Securities Details'!G202</f>
        <v>0</v>
      </c>
      <c r="AH299" s="106" t="e">
        <f>VLOOKUP(AG299,SecDLookups!$D$2:$E$11,2,FALSE)</f>
        <v>#N/A</v>
      </c>
      <c r="AI299" s="106">
        <f>'Securities Details'!I202</f>
        <v>0</v>
      </c>
      <c r="AJ299" s="106">
        <f>'Securities Details'!J202</f>
        <v>0</v>
      </c>
      <c r="AK299" s="111">
        <f>'Securities Details'!K202</f>
        <v>0</v>
      </c>
      <c r="AL299" s="111">
        <f>'Securities Details'!L202</f>
        <v>0</v>
      </c>
      <c r="AM299" s="113">
        <f>'Securities Details'!M202</f>
        <v>0</v>
      </c>
      <c r="AN299" s="90">
        <f>'Securities Details'!N202</f>
        <v>0</v>
      </c>
      <c r="AO299" s="90">
        <f>'Securities Details'!O202</f>
        <v>0</v>
      </c>
      <c r="AP299" s="90">
        <f>'Securities Details'!P202</f>
        <v>0</v>
      </c>
      <c r="AQ299" s="90">
        <f>'Securities Details'!Q202</f>
        <v>0</v>
      </c>
      <c r="AR299" s="90">
        <f>'Securities Details'!R202</f>
        <v>0</v>
      </c>
      <c r="AS299" s="97">
        <f>'Securities Details'!S202</f>
        <v>0</v>
      </c>
      <c r="AT299" s="90">
        <f>'Securities Details'!T202</f>
        <v>0</v>
      </c>
      <c r="AU299" s="90">
        <f>'Securities Details'!U202</f>
        <v>0</v>
      </c>
      <c r="AV299" s="90" t="str">
        <f>IF(AU299="Yes",'Securities Details'!V202,"")</f>
        <v/>
      </c>
      <c r="AW299" s="90">
        <f>'Securities Details'!W202</f>
        <v>0</v>
      </c>
      <c r="AX299" s="90">
        <f>'Securities Details'!X202</f>
        <v>0</v>
      </c>
      <c r="AY299" s="97" t="str">
        <f>IF(AU299="Yes",'Securities Details'!Y202,"")</f>
        <v/>
      </c>
      <c r="AZ299" s="90" t="str">
        <f>IF(AU299="Yes",'Securities Details'!Z202,"")</f>
        <v/>
      </c>
      <c r="BA299" s="90">
        <f>'Securities Details'!AB202</f>
        <v>0</v>
      </c>
      <c r="BB299" s="90" t="str">
        <f>IF(AU299="Yes",'Securities Details'!AA202,"")</f>
        <v/>
      </c>
      <c r="BC299" s="90">
        <f>'Securities Details'!AC202</f>
        <v>0</v>
      </c>
      <c r="BD299" s="90">
        <f>'Securities Details'!AD202</f>
        <v>0</v>
      </c>
      <c r="BE299" s="90">
        <f>'Securities Details'!AE202</f>
        <v>0</v>
      </c>
      <c r="BF299" s="90">
        <f>'Securities Details'!AF202</f>
        <v>0</v>
      </c>
      <c r="BG299" s="90">
        <f>'Securities Details'!AG202</f>
        <v>0</v>
      </c>
      <c r="BH299" s="90">
        <f>'Securities Details'!AH202</f>
        <v>0</v>
      </c>
      <c r="BI299" s="90">
        <f>'Securities Details'!AI202</f>
        <v>0</v>
      </c>
      <c r="BJ299" s="90">
        <f>'Securities Details'!AJ202</f>
        <v>0</v>
      </c>
      <c r="BK299" s="90">
        <f>'Securities Details'!AK202</f>
        <v>0</v>
      </c>
      <c r="BL299" s="90">
        <f>'Securities Details'!AL202</f>
        <v>0</v>
      </c>
      <c r="BM299" s="90">
        <f>'Securities Details'!AM202</f>
        <v>0</v>
      </c>
      <c r="BN299" s="90" t="str">
        <f>IF('Securities Details'!AN202="","",IF('Securities Details'!$E$11="Yes",'Securities Details'!AN202,""))</f>
        <v/>
      </c>
      <c r="BO299" s="90" t="str">
        <f>IF('Securities Details'!AO202="","",IF('Securities Details'!$E$11="Yes",'Securities Details'!AO202,""))</f>
        <v/>
      </c>
      <c r="BP299" s="90" t="str">
        <f>IF('Securities Details'!$E$11="Yes",'Securities Details'!AP202,"")</f>
        <v/>
      </c>
      <c r="BQ299" s="90" t="str">
        <f>IF(BE299=SecDLookups!$S$2,TRIM(LEFT(BF299, SEARCH("-",BF299,1)-1)),"")</f>
        <v/>
      </c>
      <c r="BR299" s="90" t="str">
        <f>IF(BE299=SecDLookups!$S$2,TRIM(RIGHT(BF299, LEN(BF299) - SEARCH("-",BF299,1))),"")</f>
        <v/>
      </c>
      <c r="BS299" s="90" t="str">
        <f>IF(BE299=SecDLookups!$S$3,BF299,"")</f>
        <v/>
      </c>
      <c r="BT299" s="90" t="str">
        <f>IF(BE299=SecDLookups!$S$4,BF299,"")</f>
        <v/>
      </c>
      <c r="BU299" s="90" t="str">
        <f>IF(BG299=SecDLookups!$T$2,TRIM(LEFT(BH299, SEARCH("-",BH299,1)-1)),"")</f>
        <v/>
      </c>
      <c r="BV299" s="90" t="str">
        <f>IF(BG299=SecDLookups!$T$2,TRIM(RIGHT(BH299,LEN(BH299) - SEARCH("-",BH299,1))),"")</f>
        <v/>
      </c>
      <c r="BW299" s="90" t="str">
        <f>IF(BG299=SecDLookups!$T$3,BH299,"")</f>
        <v/>
      </c>
      <c r="BX299" s="90" t="str">
        <f>IF(BG299=SecDLookups!$T$4,BH299,"")</f>
        <v/>
      </c>
      <c r="BY299" s="90" t="str">
        <f>IF(BI299=SecDLookups!$U$2,TRIM(LEFT(BJ299, SEARCH("-",BJ299,1)-1)),"")</f>
        <v/>
      </c>
      <c r="BZ299" s="90" t="str">
        <f>IF(BI299=SecDLookups!$U$2,TRIM(RIGHT(BJ299, LEN(BJ299) - SEARCH("-",BJ299,1))),"")</f>
        <v/>
      </c>
      <c r="CA299" s="90" t="str">
        <f>IF(BI299=SecDLookups!$U$3,BJ299,"")</f>
        <v/>
      </c>
      <c r="CB299" s="90" t="str">
        <f>IF(BI299=SecDLookups!$U$4,BJ299,"")</f>
        <v/>
      </c>
      <c r="CC299" s="90" t="str">
        <f>IF(BK299=SecDLookups!$V$2,TRIM(LEFT(BL299, SEARCH("-",BL299,1)-1)),"")</f>
        <v/>
      </c>
      <c r="CD299" s="90" t="str">
        <f>IF(BK299=SecDLookups!$V$2,TRIM(RIGHT(BL299, LEN(BL299) - SEARCH("-",BL299,1))),"")</f>
        <v/>
      </c>
      <c r="CE299" s="90" t="str">
        <f>IF(BK299=SecDLookups!$V$3,BL299,"")</f>
        <v/>
      </c>
      <c r="CF299" s="90" t="str">
        <f>IF(BK299=SecDLookups!$V$4,BL299,"")</f>
        <v/>
      </c>
    </row>
    <row r="300" spans="28:84" x14ac:dyDescent="0.25">
      <c r="AB300" s="89"/>
      <c r="AC300" s="111">
        <f>'Securities Details'!C203</f>
        <v>0</v>
      </c>
      <c r="AD300" s="111">
        <f>'Securities Details'!D203</f>
        <v>0</v>
      </c>
      <c r="AE300" s="111">
        <f>'Securities Details'!E203</f>
        <v>0</v>
      </c>
      <c r="AF300" s="111">
        <f>'Securities Details'!F203</f>
        <v>0</v>
      </c>
      <c r="AG300" s="111">
        <f>'Securities Details'!G203</f>
        <v>0</v>
      </c>
      <c r="AH300" s="106" t="e">
        <f>VLOOKUP(AG300,SecDLookups!$D$2:$E$11,2,FALSE)</f>
        <v>#N/A</v>
      </c>
      <c r="AI300" s="106">
        <f>'Securities Details'!I203</f>
        <v>0</v>
      </c>
      <c r="AJ300" s="106">
        <f>'Securities Details'!J203</f>
        <v>0</v>
      </c>
      <c r="AK300" s="111">
        <f>'Securities Details'!K203</f>
        <v>0</v>
      </c>
      <c r="AL300" s="111">
        <f>'Securities Details'!L203</f>
        <v>0</v>
      </c>
      <c r="AM300" s="113">
        <f>'Securities Details'!M203</f>
        <v>0</v>
      </c>
      <c r="AN300" s="90">
        <f>'Securities Details'!N203</f>
        <v>0</v>
      </c>
      <c r="AO300" s="90">
        <f>'Securities Details'!O203</f>
        <v>0</v>
      </c>
      <c r="AP300" s="90">
        <f>'Securities Details'!P203</f>
        <v>0</v>
      </c>
      <c r="AQ300" s="90">
        <f>'Securities Details'!Q203</f>
        <v>0</v>
      </c>
      <c r="AR300" s="90">
        <f>'Securities Details'!R203</f>
        <v>0</v>
      </c>
      <c r="AS300" s="97">
        <f>'Securities Details'!S203</f>
        <v>0</v>
      </c>
      <c r="AT300" s="90">
        <f>'Securities Details'!T203</f>
        <v>0</v>
      </c>
      <c r="AU300" s="90">
        <f>'Securities Details'!U203</f>
        <v>0</v>
      </c>
      <c r="AV300" s="90" t="str">
        <f>IF(AU300="Yes",'Securities Details'!V203,"")</f>
        <v/>
      </c>
      <c r="AW300" s="90">
        <f>'Securities Details'!W203</f>
        <v>0</v>
      </c>
      <c r="AX300" s="90">
        <f>'Securities Details'!X203</f>
        <v>0</v>
      </c>
      <c r="AY300" s="97" t="str">
        <f>IF(AU300="Yes",'Securities Details'!Y203,"")</f>
        <v/>
      </c>
      <c r="AZ300" s="90" t="str">
        <f>IF(AU300="Yes",'Securities Details'!Z203,"")</f>
        <v/>
      </c>
      <c r="BA300" s="90">
        <f>'Securities Details'!AB203</f>
        <v>0</v>
      </c>
      <c r="BB300" s="90" t="str">
        <f>IF(AU300="Yes",'Securities Details'!AA203,"")</f>
        <v/>
      </c>
      <c r="BC300" s="90">
        <f>'Securities Details'!AC203</f>
        <v>0</v>
      </c>
      <c r="BD300" s="90">
        <f>'Securities Details'!AD203</f>
        <v>0</v>
      </c>
      <c r="BE300" s="90">
        <f>'Securities Details'!AE203</f>
        <v>0</v>
      </c>
      <c r="BF300" s="90">
        <f>'Securities Details'!AF203</f>
        <v>0</v>
      </c>
      <c r="BG300" s="90">
        <f>'Securities Details'!AG203</f>
        <v>0</v>
      </c>
      <c r="BH300" s="90">
        <f>'Securities Details'!AH203</f>
        <v>0</v>
      </c>
      <c r="BI300" s="90">
        <f>'Securities Details'!AI203</f>
        <v>0</v>
      </c>
      <c r="BJ300" s="90">
        <f>'Securities Details'!AJ203</f>
        <v>0</v>
      </c>
      <c r="BK300" s="90">
        <f>'Securities Details'!AK203</f>
        <v>0</v>
      </c>
      <c r="BL300" s="90">
        <f>'Securities Details'!AL203</f>
        <v>0</v>
      </c>
      <c r="BM300" s="90">
        <f>'Securities Details'!AM203</f>
        <v>0</v>
      </c>
      <c r="BN300" s="90" t="str">
        <f>IF('Securities Details'!AN203="","",IF('Securities Details'!$E$11="Yes",'Securities Details'!AN203,""))</f>
        <v/>
      </c>
      <c r="BO300" s="90" t="str">
        <f>IF('Securities Details'!AO203="","",IF('Securities Details'!$E$11="Yes",'Securities Details'!AO203,""))</f>
        <v/>
      </c>
      <c r="BP300" s="90" t="str">
        <f>IF('Securities Details'!$E$11="Yes",'Securities Details'!AP203,"")</f>
        <v/>
      </c>
      <c r="BQ300" s="90" t="str">
        <f>IF(BE300=SecDLookups!$S$2,TRIM(LEFT(BF300, SEARCH("-",BF300,1)-1)),"")</f>
        <v/>
      </c>
      <c r="BR300" s="90" t="str">
        <f>IF(BE300=SecDLookups!$S$2,TRIM(RIGHT(BF300, LEN(BF300) - SEARCH("-",BF300,1))),"")</f>
        <v/>
      </c>
      <c r="BS300" s="90" t="str">
        <f>IF(BE300=SecDLookups!$S$3,BF300,"")</f>
        <v/>
      </c>
      <c r="BT300" s="90" t="str">
        <f>IF(BE300=SecDLookups!$S$4,BF300,"")</f>
        <v/>
      </c>
      <c r="BU300" s="90" t="str">
        <f>IF(BG300=SecDLookups!$T$2,TRIM(LEFT(BH300, SEARCH("-",BH300,1)-1)),"")</f>
        <v/>
      </c>
      <c r="BV300" s="90" t="str">
        <f>IF(BG300=SecDLookups!$T$2,TRIM(RIGHT(BH300,LEN(BH300) - SEARCH("-",BH300,1))),"")</f>
        <v/>
      </c>
      <c r="BW300" s="90" t="str">
        <f>IF(BG300=SecDLookups!$T$3,BH300,"")</f>
        <v/>
      </c>
      <c r="BX300" s="90" t="str">
        <f>IF(BG300=SecDLookups!$T$4,BH300,"")</f>
        <v/>
      </c>
      <c r="BY300" s="90" t="str">
        <f>IF(BI300=SecDLookups!$U$2,TRIM(LEFT(BJ300, SEARCH("-",BJ300,1)-1)),"")</f>
        <v/>
      </c>
      <c r="BZ300" s="90" t="str">
        <f>IF(BI300=SecDLookups!$U$2,TRIM(RIGHT(BJ300, LEN(BJ300) - SEARCH("-",BJ300,1))),"")</f>
        <v/>
      </c>
      <c r="CA300" s="90" t="str">
        <f>IF(BI300=SecDLookups!$U$3,BJ300,"")</f>
        <v/>
      </c>
      <c r="CB300" s="90" t="str">
        <f>IF(BI300=SecDLookups!$U$4,BJ300,"")</f>
        <v/>
      </c>
      <c r="CC300" s="90" t="str">
        <f>IF(BK300=SecDLookups!$V$2,TRIM(LEFT(BL300, SEARCH("-",BL300,1)-1)),"")</f>
        <v/>
      </c>
      <c r="CD300" s="90" t="str">
        <f>IF(BK300=SecDLookups!$V$2,TRIM(RIGHT(BL300, LEN(BL300) - SEARCH("-",BL300,1))),"")</f>
        <v/>
      </c>
      <c r="CE300" s="90" t="str">
        <f>IF(BK300=SecDLookups!$V$3,BL300,"")</f>
        <v/>
      </c>
      <c r="CF300" s="90" t="str">
        <f>IF(BK300=SecDLookups!$V$4,BL300,"")</f>
        <v/>
      </c>
    </row>
    <row r="301" spans="28:84" x14ac:dyDescent="0.25">
      <c r="AB301" s="89"/>
      <c r="AC301" s="111">
        <f>'Securities Details'!C204</f>
        <v>0</v>
      </c>
      <c r="AD301" s="111">
        <f>'Securities Details'!D204</f>
        <v>0</v>
      </c>
      <c r="AE301" s="111">
        <f>'Securities Details'!E204</f>
        <v>0</v>
      </c>
      <c r="AF301" s="111">
        <f>'Securities Details'!F204</f>
        <v>0</v>
      </c>
      <c r="AG301" s="111">
        <f>'Securities Details'!G204</f>
        <v>0</v>
      </c>
      <c r="AH301" s="106" t="e">
        <f>VLOOKUP(AG301,SecDLookups!$D$2:$E$11,2,FALSE)</f>
        <v>#N/A</v>
      </c>
      <c r="AI301" s="106">
        <f>'Securities Details'!I204</f>
        <v>0</v>
      </c>
      <c r="AJ301" s="106">
        <f>'Securities Details'!J204</f>
        <v>0</v>
      </c>
      <c r="AK301" s="111">
        <f>'Securities Details'!K204</f>
        <v>0</v>
      </c>
      <c r="AL301" s="111">
        <f>'Securities Details'!L204</f>
        <v>0</v>
      </c>
      <c r="AM301" s="113">
        <f>'Securities Details'!M204</f>
        <v>0</v>
      </c>
      <c r="AN301" s="90">
        <f>'Securities Details'!N204</f>
        <v>0</v>
      </c>
      <c r="AO301" s="90">
        <f>'Securities Details'!O204</f>
        <v>0</v>
      </c>
      <c r="AP301" s="90">
        <f>'Securities Details'!P204</f>
        <v>0</v>
      </c>
      <c r="AQ301" s="90">
        <f>'Securities Details'!Q204</f>
        <v>0</v>
      </c>
      <c r="AR301" s="90">
        <f>'Securities Details'!R204</f>
        <v>0</v>
      </c>
      <c r="AS301" s="97">
        <f>'Securities Details'!S204</f>
        <v>0</v>
      </c>
      <c r="AT301" s="90">
        <f>'Securities Details'!T204</f>
        <v>0</v>
      </c>
      <c r="AU301" s="90">
        <f>'Securities Details'!U204</f>
        <v>0</v>
      </c>
      <c r="AV301" s="90" t="str">
        <f>IF(AU301="Yes",'Securities Details'!V204,"")</f>
        <v/>
      </c>
      <c r="AW301" s="90">
        <f>'Securities Details'!W204</f>
        <v>0</v>
      </c>
      <c r="AX301" s="90">
        <f>'Securities Details'!X204</f>
        <v>0</v>
      </c>
      <c r="AY301" s="97" t="str">
        <f>IF(AU301="Yes",'Securities Details'!Y204,"")</f>
        <v/>
      </c>
      <c r="AZ301" s="90" t="str">
        <f>IF(AU301="Yes",'Securities Details'!Z204,"")</f>
        <v/>
      </c>
      <c r="BA301" s="90">
        <f>'Securities Details'!AB204</f>
        <v>0</v>
      </c>
      <c r="BB301" s="90" t="str">
        <f>IF(AU301="Yes",'Securities Details'!AA204,"")</f>
        <v/>
      </c>
      <c r="BC301" s="90">
        <f>'Securities Details'!AC204</f>
        <v>0</v>
      </c>
      <c r="BD301" s="90">
        <f>'Securities Details'!AD204</f>
        <v>0</v>
      </c>
      <c r="BE301" s="90">
        <f>'Securities Details'!AE204</f>
        <v>0</v>
      </c>
      <c r="BF301" s="90">
        <f>'Securities Details'!AF204</f>
        <v>0</v>
      </c>
      <c r="BG301" s="90">
        <f>'Securities Details'!AG204</f>
        <v>0</v>
      </c>
      <c r="BH301" s="90">
        <f>'Securities Details'!AH204</f>
        <v>0</v>
      </c>
      <c r="BI301" s="90">
        <f>'Securities Details'!AI204</f>
        <v>0</v>
      </c>
      <c r="BJ301" s="90">
        <f>'Securities Details'!AJ204</f>
        <v>0</v>
      </c>
      <c r="BK301" s="90">
        <f>'Securities Details'!AK204</f>
        <v>0</v>
      </c>
      <c r="BL301" s="90">
        <f>'Securities Details'!AL204</f>
        <v>0</v>
      </c>
      <c r="BM301" s="90">
        <f>'Securities Details'!AM204</f>
        <v>0</v>
      </c>
      <c r="BN301" s="90" t="str">
        <f>IF('Securities Details'!AN204="","",IF('Securities Details'!$E$11="Yes",'Securities Details'!AN204,""))</f>
        <v/>
      </c>
      <c r="BO301" s="90" t="str">
        <f>IF('Securities Details'!AO204="","",IF('Securities Details'!$E$11="Yes",'Securities Details'!AO204,""))</f>
        <v/>
      </c>
      <c r="BP301" s="90" t="str">
        <f>IF('Securities Details'!$E$11="Yes",'Securities Details'!AP204,"")</f>
        <v/>
      </c>
      <c r="BQ301" s="90" t="str">
        <f>IF(BE301=SecDLookups!$S$2,TRIM(LEFT(BF301, SEARCH("-",BF301,1)-1)),"")</f>
        <v/>
      </c>
      <c r="BR301" s="90" t="str">
        <f>IF(BE301=SecDLookups!$S$2,TRIM(RIGHT(BF301, LEN(BF301) - SEARCH("-",BF301,1))),"")</f>
        <v/>
      </c>
      <c r="BS301" s="90" t="str">
        <f>IF(BE301=SecDLookups!$S$3,BF301,"")</f>
        <v/>
      </c>
      <c r="BT301" s="90" t="str">
        <f>IF(BE301=SecDLookups!$S$4,BF301,"")</f>
        <v/>
      </c>
      <c r="BU301" s="90" t="str">
        <f>IF(BG301=SecDLookups!$T$2,TRIM(LEFT(BH301, SEARCH("-",BH301,1)-1)),"")</f>
        <v/>
      </c>
      <c r="BV301" s="90" t="str">
        <f>IF(BG301=SecDLookups!$T$2,TRIM(RIGHT(BH301,LEN(BH301) - SEARCH("-",BH301,1))),"")</f>
        <v/>
      </c>
      <c r="BW301" s="90" t="str">
        <f>IF(BG301=SecDLookups!$T$3,BH301,"")</f>
        <v/>
      </c>
      <c r="BX301" s="90" t="str">
        <f>IF(BG301=SecDLookups!$T$4,BH301,"")</f>
        <v/>
      </c>
      <c r="BY301" s="90" t="str">
        <f>IF(BI301=SecDLookups!$U$2,TRIM(LEFT(BJ301, SEARCH("-",BJ301,1)-1)),"")</f>
        <v/>
      </c>
      <c r="BZ301" s="90" t="str">
        <f>IF(BI301=SecDLookups!$U$2,TRIM(RIGHT(BJ301, LEN(BJ301) - SEARCH("-",BJ301,1))),"")</f>
        <v/>
      </c>
      <c r="CA301" s="90" t="str">
        <f>IF(BI301=SecDLookups!$U$3,BJ301,"")</f>
        <v/>
      </c>
      <c r="CB301" s="90" t="str">
        <f>IF(BI301=SecDLookups!$U$4,BJ301,"")</f>
        <v/>
      </c>
      <c r="CC301" s="90" t="str">
        <f>IF(BK301=SecDLookups!$V$2,TRIM(LEFT(BL301, SEARCH("-",BL301,1)-1)),"")</f>
        <v/>
      </c>
      <c r="CD301" s="90" t="str">
        <f>IF(BK301=SecDLookups!$V$2,TRIM(RIGHT(BL301, LEN(BL301) - SEARCH("-",BL301,1))),"")</f>
        <v/>
      </c>
      <c r="CE301" s="90" t="str">
        <f>IF(BK301=SecDLookups!$V$3,BL301,"")</f>
        <v/>
      </c>
      <c r="CF301" s="90" t="str">
        <f>IF(BK301=SecDLookups!$V$4,BL301,"")</f>
        <v/>
      </c>
    </row>
    <row r="302" spans="28:84" x14ac:dyDescent="0.25">
      <c r="AB302" s="89"/>
      <c r="AC302" s="111">
        <f>'Securities Details'!C205</f>
        <v>0</v>
      </c>
      <c r="AD302" s="111">
        <f>'Securities Details'!D205</f>
        <v>0</v>
      </c>
      <c r="AE302" s="111">
        <f>'Securities Details'!E205</f>
        <v>0</v>
      </c>
      <c r="AF302" s="111">
        <f>'Securities Details'!F205</f>
        <v>0</v>
      </c>
      <c r="AG302" s="111">
        <f>'Securities Details'!G205</f>
        <v>0</v>
      </c>
      <c r="AH302" s="106" t="e">
        <f>VLOOKUP(AG302,SecDLookups!$D$2:$E$11,2,FALSE)</f>
        <v>#N/A</v>
      </c>
      <c r="AI302" s="106">
        <f>'Securities Details'!I205</f>
        <v>0</v>
      </c>
      <c r="AJ302" s="106">
        <f>'Securities Details'!J205</f>
        <v>0</v>
      </c>
      <c r="AK302" s="111">
        <f>'Securities Details'!K205</f>
        <v>0</v>
      </c>
      <c r="AL302" s="111">
        <f>'Securities Details'!L205</f>
        <v>0</v>
      </c>
      <c r="AM302" s="113">
        <f>'Securities Details'!M205</f>
        <v>0</v>
      </c>
      <c r="AN302" s="90">
        <f>'Securities Details'!N205</f>
        <v>0</v>
      </c>
      <c r="AO302" s="90">
        <f>'Securities Details'!O205</f>
        <v>0</v>
      </c>
      <c r="AP302" s="90">
        <f>'Securities Details'!P205</f>
        <v>0</v>
      </c>
      <c r="AQ302" s="90">
        <f>'Securities Details'!Q205</f>
        <v>0</v>
      </c>
      <c r="AR302" s="90">
        <f>'Securities Details'!R205</f>
        <v>0</v>
      </c>
      <c r="AS302" s="97">
        <f>'Securities Details'!S205</f>
        <v>0</v>
      </c>
      <c r="AT302" s="90">
        <f>'Securities Details'!T205</f>
        <v>0</v>
      </c>
      <c r="AU302" s="90">
        <f>'Securities Details'!U205</f>
        <v>0</v>
      </c>
      <c r="AV302" s="90" t="str">
        <f>IF(AU302="Yes",'Securities Details'!V205,"")</f>
        <v/>
      </c>
      <c r="AW302" s="90">
        <f>'Securities Details'!W205</f>
        <v>0</v>
      </c>
      <c r="AX302" s="90">
        <f>'Securities Details'!X205</f>
        <v>0</v>
      </c>
      <c r="AY302" s="97" t="str">
        <f>IF(AU302="Yes",'Securities Details'!Y205,"")</f>
        <v/>
      </c>
      <c r="AZ302" s="90" t="str">
        <f>IF(AU302="Yes",'Securities Details'!Z205,"")</f>
        <v/>
      </c>
      <c r="BA302" s="90">
        <f>'Securities Details'!AB205</f>
        <v>0</v>
      </c>
      <c r="BB302" s="90" t="str">
        <f>IF(AU302="Yes",'Securities Details'!AA205,"")</f>
        <v/>
      </c>
      <c r="BC302" s="90">
        <f>'Securities Details'!AC205</f>
        <v>0</v>
      </c>
      <c r="BD302" s="90">
        <f>'Securities Details'!AD205</f>
        <v>0</v>
      </c>
      <c r="BE302" s="90">
        <f>'Securities Details'!AE205</f>
        <v>0</v>
      </c>
      <c r="BF302" s="90">
        <f>'Securities Details'!AF205</f>
        <v>0</v>
      </c>
      <c r="BG302" s="90">
        <f>'Securities Details'!AG205</f>
        <v>0</v>
      </c>
      <c r="BH302" s="90">
        <f>'Securities Details'!AH205</f>
        <v>0</v>
      </c>
      <c r="BI302" s="90">
        <f>'Securities Details'!AI205</f>
        <v>0</v>
      </c>
      <c r="BJ302" s="90">
        <f>'Securities Details'!AJ205</f>
        <v>0</v>
      </c>
      <c r="BK302" s="90">
        <f>'Securities Details'!AK205</f>
        <v>0</v>
      </c>
      <c r="BL302" s="90">
        <f>'Securities Details'!AL205</f>
        <v>0</v>
      </c>
      <c r="BM302" s="90">
        <f>'Securities Details'!AM205</f>
        <v>0</v>
      </c>
      <c r="BN302" s="90" t="str">
        <f>IF('Securities Details'!AN205="","",IF('Securities Details'!$E$11="Yes",'Securities Details'!AN205,""))</f>
        <v/>
      </c>
      <c r="BO302" s="90" t="str">
        <f>IF('Securities Details'!AO205="","",IF('Securities Details'!$E$11="Yes",'Securities Details'!AO205,""))</f>
        <v/>
      </c>
      <c r="BP302" s="90" t="str">
        <f>IF('Securities Details'!$E$11="Yes",'Securities Details'!AP205,"")</f>
        <v/>
      </c>
      <c r="BQ302" s="90" t="str">
        <f>IF(BE302=SecDLookups!$S$2,TRIM(LEFT(BF302, SEARCH("-",BF302,1)-1)),"")</f>
        <v/>
      </c>
      <c r="BR302" s="90" t="str">
        <f>IF(BE302=SecDLookups!$S$2,TRIM(RIGHT(BF302, LEN(BF302) - SEARCH("-",BF302,1))),"")</f>
        <v/>
      </c>
      <c r="BS302" s="90" t="str">
        <f>IF(BE302=SecDLookups!$S$3,BF302,"")</f>
        <v/>
      </c>
      <c r="BT302" s="90" t="str">
        <f>IF(BE302=SecDLookups!$S$4,BF302,"")</f>
        <v/>
      </c>
      <c r="BU302" s="90" t="str">
        <f>IF(BG302=SecDLookups!$T$2,TRIM(LEFT(BH302, SEARCH("-",BH302,1)-1)),"")</f>
        <v/>
      </c>
      <c r="BV302" s="90" t="str">
        <f>IF(BG302=SecDLookups!$T$2,TRIM(RIGHT(BH302,LEN(BH302) - SEARCH("-",BH302,1))),"")</f>
        <v/>
      </c>
      <c r="BW302" s="90" t="str">
        <f>IF(BG302=SecDLookups!$T$3,BH302,"")</f>
        <v/>
      </c>
      <c r="BX302" s="90" t="str">
        <f>IF(BG302=SecDLookups!$T$4,BH302,"")</f>
        <v/>
      </c>
      <c r="BY302" s="90" t="str">
        <f>IF(BI302=SecDLookups!$U$2,TRIM(LEFT(BJ302, SEARCH("-",BJ302,1)-1)),"")</f>
        <v/>
      </c>
      <c r="BZ302" s="90" t="str">
        <f>IF(BI302=SecDLookups!$U$2,TRIM(RIGHT(BJ302, LEN(BJ302) - SEARCH("-",BJ302,1))),"")</f>
        <v/>
      </c>
      <c r="CA302" s="90" t="str">
        <f>IF(BI302=SecDLookups!$U$3,BJ302,"")</f>
        <v/>
      </c>
      <c r="CB302" s="90" t="str">
        <f>IF(BI302=SecDLookups!$U$4,BJ302,"")</f>
        <v/>
      </c>
      <c r="CC302" s="90" t="str">
        <f>IF(BK302=SecDLookups!$V$2,TRIM(LEFT(BL302, SEARCH("-",BL302,1)-1)),"")</f>
        <v/>
      </c>
      <c r="CD302" s="90" t="str">
        <f>IF(BK302=SecDLookups!$V$2,TRIM(RIGHT(BL302, LEN(BL302) - SEARCH("-",BL302,1))),"")</f>
        <v/>
      </c>
      <c r="CE302" s="90" t="str">
        <f>IF(BK302=SecDLookups!$V$3,BL302,"")</f>
        <v/>
      </c>
      <c r="CF302" s="90" t="str">
        <f>IF(BK302=SecDLookups!$V$4,BL302,"")</f>
        <v/>
      </c>
    </row>
    <row r="303" spans="28:84" x14ac:dyDescent="0.25">
      <c r="AB303" s="89"/>
      <c r="AC303" s="111">
        <f>'Securities Details'!C206</f>
        <v>0</v>
      </c>
      <c r="AD303" s="111">
        <f>'Securities Details'!D206</f>
        <v>0</v>
      </c>
      <c r="AE303" s="111">
        <f>'Securities Details'!E206</f>
        <v>0</v>
      </c>
      <c r="AF303" s="111">
        <f>'Securities Details'!F206</f>
        <v>0</v>
      </c>
      <c r="AG303" s="111">
        <f>'Securities Details'!G206</f>
        <v>0</v>
      </c>
      <c r="AH303" s="106" t="e">
        <f>VLOOKUP(AG303,SecDLookups!$D$2:$E$11,2,FALSE)</f>
        <v>#N/A</v>
      </c>
      <c r="AI303" s="106">
        <f>'Securities Details'!I206</f>
        <v>0</v>
      </c>
      <c r="AJ303" s="106">
        <f>'Securities Details'!J206</f>
        <v>0</v>
      </c>
      <c r="AK303" s="111">
        <f>'Securities Details'!K206</f>
        <v>0</v>
      </c>
      <c r="AL303" s="111">
        <f>'Securities Details'!L206</f>
        <v>0</v>
      </c>
      <c r="AM303" s="113">
        <f>'Securities Details'!M206</f>
        <v>0</v>
      </c>
      <c r="AN303" s="90">
        <f>'Securities Details'!N206</f>
        <v>0</v>
      </c>
      <c r="AO303" s="90">
        <f>'Securities Details'!O206</f>
        <v>0</v>
      </c>
      <c r="AP303" s="90">
        <f>'Securities Details'!P206</f>
        <v>0</v>
      </c>
      <c r="AQ303" s="90">
        <f>'Securities Details'!Q206</f>
        <v>0</v>
      </c>
      <c r="AR303" s="90">
        <f>'Securities Details'!R206</f>
        <v>0</v>
      </c>
      <c r="AS303" s="97">
        <f>'Securities Details'!S206</f>
        <v>0</v>
      </c>
      <c r="AT303" s="90">
        <f>'Securities Details'!T206</f>
        <v>0</v>
      </c>
      <c r="AU303" s="90">
        <f>'Securities Details'!U206</f>
        <v>0</v>
      </c>
      <c r="AV303" s="90" t="str">
        <f>IF(AU303="Yes",'Securities Details'!V206,"")</f>
        <v/>
      </c>
      <c r="AW303" s="90">
        <f>'Securities Details'!W206</f>
        <v>0</v>
      </c>
      <c r="AX303" s="90">
        <f>'Securities Details'!X206</f>
        <v>0</v>
      </c>
      <c r="AY303" s="97" t="str">
        <f>IF(AU303="Yes",'Securities Details'!Y206,"")</f>
        <v/>
      </c>
      <c r="AZ303" s="90" t="str">
        <f>IF(AU303="Yes",'Securities Details'!Z206,"")</f>
        <v/>
      </c>
      <c r="BA303" s="90">
        <f>'Securities Details'!AB206</f>
        <v>0</v>
      </c>
      <c r="BB303" s="90" t="str">
        <f>IF(AU303="Yes",'Securities Details'!AA206,"")</f>
        <v/>
      </c>
      <c r="BC303" s="90">
        <f>'Securities Details'!AC206</f>
        <v>0</v>
      </c>
      <c r="BD303" s="90">
        <f>'Securities Details'!AD206</f>
        <v>0</v>
      </c>
      <c r="BE303" s="90">
        <f>'Securities Details'!AE206</f>
        <v>0</v>
      </c>
      <c r="BF303" s="90">
        <f>'Securities Details'!AF206</f>
        <v>0</v>
      </c>
      <c r="BG303" s="90">
        <f>'Securities Details'!AG206</f>
        <v>0</v>
      </c>
      <c r="BH303" s="90">
        <f>'Securities Details'!AH206</f>
        <v>0</v>
      </c>
      <c r="BI303" s="90">
        <f>'Securities Details'!AI206</f>
        <v>0</v>
      </c>
      <c r="BJ303" s="90">
        <f>'Securities Details'!AJ206</f>
        <v>0</v>
      </c>
      <c r="BK303" s="90">
        <f>'Securities Details'!AK206</f>
        <v>0</v>
      </c>
      <c r="BL303" s="90">
        <f>'Securities Details'!AL206</f>
        <v>0</v>
      </c>
      <c r="BM303" s="90">
        <f>'Securities Details'!AM206</f>
        <v>0</v>
      </c>
      <c r="BN303" s="90" t="str">
        <f>IF('Securities Details'!AN206="","",IF('Securities Details'!$E$11="Yes",'Securities Details'!AN206,""))</f>
        <v/>
      </c>
      <c r="BO303" s="90" t="str">
        <f>IF('Securities Details'!AO206="","",IF('Securities Details'!$E$11="Yes",'Securities Details'!AO206,""))</f>
        <v/>
      </c>
      <c r="BP303" s="90" t="str">
        <f>IF('Securities Details'!$E$11="Yes",'Securities Details'!AP206,"")</f>
        <v/>
      </c>
      <c r="BQ303" s="90" t="str">
        <f>IF(BE303=SecDLookups!$S$2,TRIM(LEFT(BF303, SEARCH("-",BF303,1)-1)),"")</f>
        <v/>
      </c>
      <c r="BR303" s="90" t="str">
        <f>IF(BE303=SecDLookups!$S$2,TRIM(RIGHT(BF303, LEN(BF303) - SEARCH("-",BF303,1))),"")</f>
        <v/>
      </c>
      <c r="BS303" s="90" t="str">
        <f>IF(BE303=SecDLookups!$S$3,BF303,"")</f>
        <v/>
      </c>
      <c r="BT303" s="90" t="str">
        <f>IF(BE303=SecDLookups!$S$4,BF303,"")</f>
        <v/>
      </c>
      <c r="BU303" s="90" t="str">
        <f>IF(BG303=SecDLookups!$T$2,TRIM(LEFT(BH303, SEARCH("-",BH303,1)-1)),"")</f>
        <v/>
      </c>
      <c r="BV303" s="90" t="str">
        <f>IF(BG303=SecDLookups!$T$2,TRIM(RIGHT(BH303,LEN(BH303) - SEARCH("-",BH303,1))),"")</f>
        <v/>
      </c>
      <c r="BW303" s="90" t="str">
        <f>IF(BG303=SecDLookups!$T$3,BH303,"")</f>
        <v/>
      </c>
      <c r="BX303" s="90" t="str">
        <f>IF(BG303=SecDLookups!$T$4,BH303,"")</f>
        <v/>
      </c>
      <c r="BY303" s="90" t="str">
        <f>IF(BI303=SecDLookups!$U$2,TRIM(LEFT(BJ303, SEARCH("-",BJ303,1)-1)),"")</f>
        <v/>
      </c>
      <c r="BZ303" s="90" t="str">
        <f>IF(BI303=SecDLookups!$U$2,TRIM(RIGHT(BJ303, LEN(BJ303) - SEARCH("-",BJ303,1))),"")</f>
        <v/>
      </c>
      <c r="CA303" s="90" t="str">
        <f>IF(BI303=SecDLookups!$U$3,BJ303,"")</f>
        <v/>
      </c>
      <c r="CB303" s="90" t="str">
        <f>IF(BI303=SecDLookups!$U$4,BJ303,"")</f>
        <v/>
      </c>
      <c r="CC303" s="90" t="str">
        <f>IF(BK303=SecDLookups!$V$2,TRIM(LEFT(BL303, SEARCH("-",BL303,1)-1)),"")</f>
        <v/>
      </c>
      <c r="CD303" s="90" t="str">
        <f>IF(BK303=SecDLookups!$V$2,TRIM(RIGHT(BL303, LEN(BL303) - SEARCH("-",BL303,1))),"")</f>
        <v/>
      </c>
      <c r="CE303" s="90" t="str">
        <f>IF(BK303=SecDLookups!$V$3,BL303,"")</f>
        <v/>
      </c>
      <c r="CF303" s="90" t="str">
        <f>IF(BK303=SecDLookups!$V$4,BL303,"")</f>
        <v/>
      </c>
    </row>
    <row r="304" spans="28:84" x14ac:dyDescent="0.25">
      <c r="AB304" s="89"/>
      <c r="AC304" s="111">
        <f>'Securities Details'!C207</f>
        <v>0</v>
      </c>
      <c r="AD304" s="111">
        <f>'Securities Details'!D207</f>
        <v>0</v>
      </c>
      <c r="AE304" s="111">
        <f>'Securities Details'!E207</f>
        <v>0</v>
      </c>
      <c r="AF304" s="111">
        <f>'Securities Details'!F207</f>
        <v>0</v>
      </c>
      <c r="AG304" s="111">
        <f>'Securities Details'!G207</f>
        <v>0</v>
      </c>
      <c r="AH304" s="106" t="e">
        <f>VLOOKUP(AG304,SecDLookups!$D$2:$E$11,2,FALSE)</f>
        <v>#N/A</v>
      </c>
      <c r="AI304" s="106">
        <f>'Securities Details'!I207</f>
        <v>0</v>
      </c>
      <c r="AJ304" s="106">
        <f>'Securities Details'!J207</f>
        <v>0</v>
      </c>
      <c r="AK304" s="111">
        <f>'Securities Details'!K207</f>
        <v>0</v>
      </c>
      <c r="AL304" s="111">
        <f>'Securities Details'!L207</f>
        <v>0</v>
      </c>
      <c r="AM304" s="113">
        <f>'Securities Details'!M207</f>
        <v>0</v>
      </c>
      <c r="AN304" s="90">
        <f>'Securities Details'!N207</f>
        <v>0</v>
      </c>
      <c r="AO304" s="90">
        <f>'Securities Details'!O207</f>
        <v>0</v>
      </c>
      <c r="AP304" s="90">
        <f>'Securities Details'!P207</f>
        <v>0</v>
      </c>
      <c r="AQ304" s="90">
        <f>'Securities Details'!Q207</f>
        <v>0</v>
      </c>
      <c r="AR304" s="90">
        <f>'Securities Details'!R207</f>
        <v>0</v>
      </c>
      <c r="AS304" s="97">
        <f>'Securities Details'!S207</f>
        <v>0</v>
      </c>
      <c r="AT304" s="90">
        <f>'Securities Details'!T207</f>
        <v>0</v>
      </c>
      <c r="AU304" s="90">
        <f>'Securities Details'!U207</f>
        <v>0</v>
      </c>
      <c r="AV304" s="90" t="str">
        <f>IF(AU304="Yes",'Securities Details'!V207,"")</f>
        <v/>
      </c>
      <c r="AW304" s="90">
        <f>'Securities Details'!W207</f>
        <v>0</v>
      </c>
      <c r="AX304" s="90">
        <f>'Securities Details'!X207</f>
        <v>0</v>
      </c>
      <c r="AY304" s="97" t="str">
        <f>IF(AU304="Yes",'Securities Details'!Y207,"")</f>
        <v/>
      </c>
      <c r="AZ304" s="90" t="str">
        <f>IF(AU304="Yes",'Securities Details'!Z207,"")</f>
        <v/>
      </c>
      <c r="BA304" s="90">
        <f>'Securities Details'!AB207</f>
        <v>0</v>
      </c>
      <c r="BB304" s="90" t="str">
        <f>IF(AU304="Yes",'Securities Details'!AA207,"")</f>
        <v/>
      </c>
      <c r="BC304" s="90">
        <f>'Securities Details'!AC207</f>
        <v>0</v>
      </c>
      <c r="BD304" s="90">
        <f>'Securities Details'!AD207</f>
        <v>0</v>
      </c>
      <c r="BE304" s="90">
        <f>'Securities Details'!AE207</f>
        <v>0</v>
      </c>
      <c r="BF304" s="90">
        <f>'Securities Details'!AF207</f>
        <v>0</v>
      </c>
      <c r="BG304" s="90">
        <f>'Securities Details'!AG207</f>
        <v>0</v>
      </c>
      <c r="BH304" s="90">
        <f>'Securities Details'!AH207</f>
        <v>0</v>
      </c>
      <c r="BI304" s="90">
        <f>'Securities Details'!AI207</f>
        <v>0</v>
      </c>
      <c r="BJ304" s="90">
        <f>'Securities Details'!AJ207</f>
        <v>0</v>
      </c>
      <c r="BK304" s="90">
        <f>'Securities Details'!AK207</f>
        <v>0</v>
      </c>
      <c r="BL304" s="90">
        <f>'Securities Details'!AL207</f>
        <v>0</v>
      </c>
      <c r="BM304" s="90">
        <f>'Securities Details'!AM207</f>
        <v>0</v>
      </c>
      <c r="BN304" s="90" t="str">
        <f>IF('Securities Details'!AN207="","",IF('Securities Details'!$E$11="Yes",'Securities Details'!AN207,""))</f>
        <v/>
      </c>
      <c r="BO304" s="90" t="str">
        <f>IF('Securities Details'!AO207="","",IF('Securities Details'!$E$11="Yes",'Securities Details'!AO207,""))</f>
        <v/>
      </c>
      <c r="BP304" s="90" t="str">
        <f>IF('Securities Details'!$E$11="Yes",'Securities Details'!AP207,"")</f>
        <v/>
      </c>
      <c r="BQ304" s="90" t="str">
        <f>IF(BE304=SecDLookups!$S$2,TRIM(LEFT(BF304, SEARCH("-",BF304,1)-1)),"")</f>
        <v/>
      </c>
      <c r="BR304" s="90" t="str">
        <f>IF(BE304=SecDLookups!$S$2,TRIM(RIGHT(BF304, LEN(BF304) - SEARCH("-",BF304,1))),"")</f>
        <v/>
      </c>
      <c r="BS304" s="90" t="str">
        <f>IF(BE304=SecDLookups!$S$3,BF304,"")</f>
        <v/>
      </c>
      <c r="BT304" s="90" t="str">
        <f>IF(BE304=SecDLookups!$S$4,BF304,"")</f>
        <v/>
      </c>
      <c r="BU304" s="90" t="str">
        <f>IF(BG304=SecDLookups!$T$2,TRIM(LEFT(BH304, SEARCH("-",BH304,1)-1)),"")</f>
        <v/>
      </c>
      <c r="BV304" s="90" t="str">
        <f>IF(BG304=SecDLookups!$T$2,TRIM(RIGHT(BH304,LEN(BH304) - SEARCH("-",BH304,1))),"")</f>
        <v/>
      </c>
      <c r="BW304" s="90" t="str">
        <f>IF(BG304=SecDLookups!$T$3,BH304,"")</f>
        <v/>
      </c>
      <c r="BX304" s="90" t="str">
        <f>IF(BG304=SecDLookups!$T$4,BH304,"")</f>
        <v/>
      </c>
      <c r="BY304" s="90" t="str">
        <f>IF(BI304=SecDLookups!$U$2,TRIM(LEFT(BJ304, SEARCH("-",BJ304,1)-1)),"")</f>
        <v/>
      </c>
      <c r="BZ304" s="90" t="str">
        <f>IF(BI304=SecDLookups!$U$2,TRIM(RIGHT(BJ304, LEN(BJ304) - SEARCH("-",BJ304,1))),"")</f>
        <v/>
      </c>
      <c r="CA304" s="90" t="str">
        <f>IF(BI304=SecDLookups!$U$3,BJ304,"")</f>
        <v/>
      </c>
      <c r="CB304" s="90" t="str">
        <f>IF(BI304=SecDLookups!$U$4,BJ304,"")</f>
        <v/>
      </c>
      <c r="CC304" s="90" t="str">
        <f>IF(BK304=SecDLookups!$V$2,TRIM(LEFT(BL304, SEARCH("-",BL304,1)-1)),"")</f>
        <v/>
      </c>
      <c r="CD304" s="90" t="str">
        <f>IF(BK304=SecDLookups!$V$2,TRIM(RIGHT(BL304, LEN(BL304) - SEARCH("-",BL304,1))),"")</f>
        <v/>
      </c>
      <c r="CE304" s="90" t="str">
        <f>IF(BK304=SecDLookups!$V$3,BL304,"")</f>
        <v/>
      </c>
      <c r="CF304" s="90" t="str">
        <f>IF(BK304=SecDLookups!$V$4,BL304,"")</f>
        <v/>
      </c>
    </row>
    <row r="305" spans="28:84" x14ac:dyDescent="0.25">
      <c r="AB305" s="89"/>
      <c r="AC305" s="111">
        <f>'Securities Details'!C208</f>
        <v>0</v>
      </c>
      <c r="AD305" s="111">
        <f>'Securities Details'!D208</f>
        <v>0</v>
      </c>
      <c r="AE305" s="111">
        <f>'Securities Details'!E208</f>
        <v>0</v>
      </c>
      <c r="AF305" s="111">
        <f>'Securities Details'!F208</f>
        <v>0</v>
      </c>
      <c r="AG305" s="111">
        <f>'Securities Details'!G208</f>
        <v>0</v>
      </c>
      <c r="AH305" s="106" t="e">
        <f>VLOOKUP(AG305,SecDLookups!$D$2:$E$11,2,FALSE)</f>
        <v>#N/A</v>
      </c>
      <c r="AI305" s="106">
        <f>'Securities Details'!I208</f>
        <v>0</v>
      </c>
      <c r="AJ305" s="106">
        <f>'Securities Details'!J208</f>
        <v>0</v>
      </c>
      <c r="AK305" s="111">
        <f>'Securities Details'!K208</f>
        <v>0</v>
      </c>
      <c r="AL305" s="111">
        <f>'Securities Details'!L208</f>
        <v>0</v>
      </c>
      <c r="AM305" s="113">
        <f>'Securities Details'!M208</f>
        <v>0</v>
      </c>
      <c r="AN305" s="90">
        <f>'Securities Details'!N208</f>
        <v>0</v>
      </c>
      <c r="AO305" s="90">
        <f>'Securities Details'!O208</f>
        <v>0</v>
      </c>
      <c r="AP305" s="90">
        <f>'Securities Details'!P208</f>
        <v>0</v>
      </c>
      <c r="AQ305" s="90">
        <f>'Securities Details'!Q208</f>
        <v>0</v>
      </c>
      <c r="AR305" s="90">
        <f>'Securities Details'!R208</f>
        <v>0</v>
      </c>
      <c r="AS305" s="97">
        <f>'Securities Details'!S208</f>
        <v>0</v>
      </c>
      <c r="AT305" s="90">
        <f>'Securities Details'!T208</f>
        <v>0</v>
      </c>
      <c r="AU305" s="90">
        <f>'Securities Details'!U208</f>
        <v>0</v>
      </c>
      <c r="AV305" s="90" t="str">
        <f>IF(AU305="Yes",'Securities Details'!V208,"")</f>
        <v/>
      </c>
      <c r="AW305" s="90">
        <f>'Securities Details'!W208</f>
        <v>0</v>
      </c>
      <c r="AX305" s="90">
        <f>'Securities Details'!X208</f>
        <v>0</v>
      </c>
      <c r="AY305" s="97" t="str">
        <f>IF(AU305="Yes",'Securities Details'!Y208,"")</f>
        <v/>
      </c>
      <c r="AZ305" s="90" t="str">
        <f>IF(AU305="Yes",'Securities Details'!Z208,"")</f>
        <v/>
      </c>
      <c r="BA305" s="90">
        <f>'Securities Details'!AB208</f>
        <v>0</v>
      </c>
      <c r="BB305" s="90" t="str">
        <f>IF(AU305="Yes",'Securities Details'!AA208,"")</f>
        <v/>
      </c>
      <c r="BC305" s="90">
        <f>'Securities Details'!AC208</f>
        <v>0</v>
      </c>
      <c r="BD305" s="90">
        <f>'Securities Details'!AD208</f>
        <v>0</v>
      </c>
      <c r="BE305" s="90">
        <f>'Securities Details'!AE208</f>
        <v>0</v>
      </c>
      <c r="BF305" s="90">
        <f>'Securities Details'!AF208</f>
        <v>0</v>
      </c>
      <c r="BG305" s="90">
        <f>'Securities Details'!AG208</f>
        <v>0</v>
      </c>
      <c r="BH305" s="90">
        <f>'Securities Details'!AH208</f>
        <v>0</v>
      </c>
      <c r="BI305" s="90">
        <f>'Securities Details'!AI208</f>
        <v>0</v>
      </c>
      <c r="BJ305" s="90">
        <f>'Securities Details'!AJ208</f>
        <v>0</v>
      </c>
      <c r="BK305" s="90">
        <f>'Securities Details'!AK208</f>
        <v>0</v>
      </c>
      <c r="BL305" s="90">
        <f>'Securities Details'!AL208</f>
        <v>0</v>
      </c>
      <c r="BM305" s="90">
        <f>'Securities Details'!AM208</f>
        <v>0</v>
      </c>
      <c r="BN305" s="90" t="str">
        <f>IF('Securities Details'!AN208="","",IF('Securities Details'!$E$11="Yes",'Securities Details'!AN208,""))</f>
        <v/>
      </c>
      <c r="BO305" s="90" t="str">
        <f>IF('Securities Details'!AO208="","",IF('Securities Details'!$E$11="Yes",'Securities Details'!AO208,""))</f>
        <v/>
      </c>
      <c r="BP305" s="90" t="str">
        <f>IF('Securities Details'!$E$11="Yes",'Securities Details'!AP208,"")</f>
        <v/>
      </c>
      <c r="BQ305" s="90" t="str">
        <f>IF(BE305=SecDLookups!$S$2,TRIM(LEFT(BF305, SEARCH("-",BF305,1)-1)),"")</f>
        <v/>
      </c>
      <c r="BR305" s="90" t="str">
        <f>IF(BE305=SecDLookups!$S$2,TRIM(RIGHT(BF305, LEN(BF305) - SEARCH("-",BF305,1))),"")</f>
        <v/>
      </c>
      <c r="BS305" s="90" t="str">
        <f>IF(BE305=SecDLookups!$S$3,BF305,"")</f>
        <v/>
      </c>
      <c r="BT305" s="90" t="str">
        <f>IF(BE305=SecDLookups!$S$4,BF305,"")</f>
        <v/>
      </c>
      <c r="BU305" s="90" t="str">
        <f>IF(BG305=SecDLookups!$T$2,TRIM(LEFT(BH305, SEARCH("-",BH305,1)-1)),"")</f>
        <v/>
      </c>
      <c r="BV305" s="90" t="str">
        <f>IF(BG305=SecDLookups!$T$2,TRIM(RIGHT(BH305,LEN(BH305) - SEARCH("-",BH305,1))),"")</f>
        <v/>
      </c>
      <c r="BW305" s="90" t="str">
        <f>IF(BG305=SecDLookups!$T$3,BH305,"")</f>
        <v/>
      </c>
      <c r="BX305" s="90" t="str">
        <f>IF(BG305=SecDLookups!$T$4,BH305,"")</f>
        <v/>
      </c>
      <c r="BY305" s="90" t="str">
        <f>IF(BI305=SecDLookups!$U$2,TRIM(LEFT(BJ305, SEARCH("-",BJ305,1)-1)),"")</f>
        <v/>
      </c>
      <c r="BZ305" s="90" t="str">
        <f>IF(BI305=SecDLookups!$U$2,TRIM(RIGHT(BJ305, LEN(BJ305) - SEARCH("-",BJ305,1))),"")</f>
        <v/>
      </c>
      <c r="CA305" s="90" t="str">
        <f>IF(BI305=SecDLookups!$U$3,BJ305,"")</f>
        <v/>
      </c>
      <c r="CB305" s="90" t="str">
        <f>IF(BI305=SecDLookups!$U$4,BJ305,"")</f>
        <v/>
      </c>
      <c r="CC305" s="90" t="str">
        <f>IF(BK305=SecDLookups!$V$2,TRIM(LEFT(BL305, SEARCH("-",BL305,1)-1)),"")</f>
        <v/>
      </c>
      <c r="CD305" s="90" t="str">
        <f>IF(BK305=SecDLookups!$V$2,TRIM(RIGHT(BL305, LEN(BL305) - SEARCH("-",BL305,1))),"")</f>
        <v/>
      </c>
      <c r="CE305" s="90" t="str">
        <f>IF(BK305=SecDLookups!$V$3,BL305,"")</f>
        <v/>
      </c>
      <c r="CF305" s="90" t="str">
        <f>IF(BK305=SecDLookups!$V$4,BL305,"")</f>
        <v/>
      </c>
    </row>
    <row r="306" spans="28:84" x14ac:dyDescent="0.25">
      <c r="AB306" s="89"/>
      <c r="AC306" s="111">
        <f>'Securities Details'!C209</f>
        <v>0</v>
      </c>
      <c r="AD306" s="111">
        <f>'Securities Details'!D209</f>
        <v>0</v>
      </c>
      <c r="AE306" s="111">
        <f>'Securities Details'!E209</f>
        <v>0</v>
      </c>
      <c r="AF306" s="111">
        <f>'Securities Details'!F209</f>
        <v>0</v>
      </c>
      <c r="AG306" s="111">
        <f>'Securities Details'!G209</f>
        <v>0</v>
      </c>
      <c r="AH306" s="106" t="e">
        <f>VLOOKUP(AG306,SecDLookups!$D$2:$E$11,2,FALSE)</f>
        <v>#N/A</v>
      </c>
      <c r="AI306" s="106">
        <f>'Securities Details'!I209</f>
        <v>0</v>
      </c>
      <c r="AJ306" s="106">
        <f>'Securities Details'!J209</f>
        <v>0</v>
      </c>
      <c r="AK306" s="111">
        <f>'Securities Details'!K209</f>
        <v>0</v>
      </c>
      <c r="AL306" s="111">
        <f>'Securities Details'!L209</f>
        <v>0</v>
      </c>
      <c r="AM306" s="113">
        <f>'Securities Details'!M209</f>
        <v>0</v>
      </c>
      <c r="AN306" s="90">
        <f>'Securities Details'!N209</f>
        <v>0</v>
      </c>
      <c r="AO306" s="90">
        <f>'Securities Details'!O209</f>
        <v>0</v>
      </c>
      <c r="AP306" s="90">
        <f>'Securities Details'!P209</f>
        <v>0</v>
      </c>
      <c r="AQ306" s="90">
        <f>'Securities Details'!Q209</f>
        <v>0</v>
      </c>
      <c r="AR306" s="90">
        <f>'Securities Details'!R209</f>
        <v>0</v>
      </c>
      <c r="AS306" s="97">
        <f>'Securities Details'!S209</f>
        <v>0</v>
      </c>
      <c r="AT306" s="90">
        <f>'Securities Details'!T209</f>
        <v>0</v>
      </c>
      <c r="AU306" s="90">
        <f>'Securities Details'!U209</f>
        <v>0</v>
      </c>
      <c r="AV306" s="90" t="str">
        <f>IF(AU306="Yes",'Securities Details'!V209,"")</f>
        <v/>
      </c>
      <c r="AW306" s="90">
        <f>'Securities Details'!W209</f>
        <v>0</v>
      </c>
      <c r="AX306" s="90">
        <f>'Securities Details'!X209</f>
        <v>0</v>
      </c>
      <c r="AY306" s="97" t="str">
        <f>IF(AU306="Yes",'Securities Details'!Y209,"")</f>
        <v/>
      </c>
      <c r="AZ306" s="90" t="str">
        <f>IF(AU306="Yes",'Securities Details'!Z209,"")</f>
        <v/>
      </c>
      <c r="BA306" s="90">
        <f>'Securities Details'!AB209</f>
        <v>0</v>
      </c>
      <c r="BB306" s="90" t="str">
        <f>IF(AU306="Yes",'Securities Details'!AA209,"")</f>
        <v/>
      </c>
      <c r="BC306" s="90">
        <f>'Securities Details'!AC209</f>
        <v>0</v>
      </c>
      <c r="BD306" s="90">
        <f>'Securities Details'!AD209</f>
        <v>0</v>
      </c>
      <c r="BE306" s="90">
        <f>'Securities Details'!AE209</f>
        <v>0</v>
      </c>
      <c r="BF306" s="90">
        <f>'Securities Details'!AF209</f>
        <v>0</v>
      </c>
      <c r="BG306" s="90">
        <f>'Securities Details'!AG209</f>
        <v>0</v>
      </c>
      <c r="BH306" s="90">
        <f>'Securities Details'!AH209</f>
        <v>0</v>
      </c>
      <c r="BI306" s="90">
        <f>'Securities Details'!AI209</f>
        <v>0</v>
      </c>
      <c r="BJ306" s="90">
        <f>'Securities Details'!AJ209</f>
        <v>0</v>
      </c>
      <c r="BK306" s="90">
        <f>'Securities Details'!AK209</f>
        <v>0</v>
      </c>
      <c r="BL306" s="90">
        <f>'Securities Details'!AL209</f>
        <v>0</v>
      </c>
      <c r="BM306" s="90">
        <f>'Securities Details'!AM209</f>
        <v>0</v>
      </c>
      <c r="BN306" s="90" t="str">
        <f>IF('Securities Details'!AN209="","",IF('Securities Details'!$E$11="Yes",'Securities Details'!AN209,""))</f>
        <v/>
      </c>
      <c r="BO306" s="90" t="str">
        <f>IF('Securities Details'!AO209="","",IF('Securities Details'!$E$11="Yes",'Securities Details'!AO209,""))</f>
        <v/>
      </c>
      <c r="BP306" s="90" t="str">
        <f>IF('Securities Details'!$E$11="Yes",'Securities Details'!AP209,"")</f>
        <v/>
      </c>
      <c r="BQ306" s="90" t="str">
        <f>IF(BE306=SecDLookups!$S$2,TRIM(LEFT(BF306, SEARCH("-",BF306,1)-1)),"")</f>
        <v/>
      </c>
      <c r="BR306" s="90" t="str">
        <f>IF(BE306=SecDLookups!$S$2,TRIM(RIGHT(BF306, LEN(BF306) - SEARCH("-",BF306,1))),"")</f>
        <v/>
      </c>
      <c r="BS306" s="90" t="str">
        <f>IF(BE306=SecDLookups!$S$3,BF306,"")</f>
        <v/>
      </c>
      <c r="BT306" s="90" t="str">
        <f>IF(BE306=SecDLookups!$S$4,BF306,"")</f>
        <v/>
      </c>
      <c r="BU306" s="90" t="str">
        <f>IF(BG306=SecDLookups!$T$2,TRIM(LEFT(BH306, SEARCH("-",BH306,1)-1)),"")</f>
        <v/>
      </c>
      <c r="BV306" s="90" t="str">
        <f>IF(BG306=SecDLookups!$T$2,TRIM(RIGHT(BH306,LEN(BH306) - SEARCH("-",BH306,1))),"")</f>
        <v/>
      </c>
      <c r="BW306" s="90" t="str">
        <f>IF(BG306=SecDLookups!$T$3,BH306,"")</f>
        <v/>
      </c>
      <c r="BX306" s="90" t="str">
        <f>IF(BG306=SecDLookups!$T$4,BH306,"")</f>
        <v/>
      </c>
      <c r="BY306" s="90" t="str">
        <f>IF(BI306=SecDLookups!$U$2,TRIM(LEFT(BJ306, SEARCH("-",BJ306,1)-1)),"")</f>
        <v/>
      </c>
      <c r="BZ306" s="90" t="str">
        <f>IF(BI306=SecDLookups!$U$2,TRIM(RIGHT(BJ306, LEN(BJ306) - SEARCH("-",BJ306,1))),"")</f>
        <v/>
      </c>
      <c r="CA306" s="90" t="str">
        <f>IF(BI306=SecDLookups!$U$3,BJ306,"")</f>
        <v/>
      </c>
      <c r="CB306" s="90" t="str">
        <f>IF(BI306=SecDLookups!$U$4,BJ306,"")</f>
        <v/>
      </c>
      <c r="CC306" s="90" t="str">
        <f>IF(BK306=SecDLookups!$V$2,TRIM(LEFT(BL306, SEARCH("-",BL306,1)-1)),"")</f>
        <v/>
      </c>
      <c r="CD306" s="90" t="str">
        <f>IF(BK306=SecDLookups!$V$2,TRIM(RIGHT(BL306, LEN(BL306) - SEARCH("-",BL306,1))),"")</f>
        <v/>
      </c>
      <c r="CE306" s="90" t="str">
        <f>IF(BK306=SecDLookups!$V$3,BL306,"")</f>
        <v/>
      </c>
      <c r="CF306" s="90" t="str">
        <f>IF(BK306=SecDLookups!$V$4,BL306,"")</f>
        <v/>
      </c>
    </row>
    <row r="307" spans="28:84" x14ac:dyDescent="0.25">
      <c r="AB307" s="89"/>
      <c r="AC307" s="111">
        <f>'Securities Details'!C210</f>
        <v>0</v>
      </c>
      <c r="AD307" s="111">
        <f>'Securities Details'!D210</f>
        <v>0</v>
      </c>
      <c r="AE307" s="111">
        <f>'Securities Details'!E210</f>
        <v>0</v>
      </c>
      <c r="AF307" s="111">
        <f>'Securities Details'!F210</f>
        <v>0</v>
      </c>
      <c r="AG307" s="111">
        <f>'Securities Details'!G210</f>
        <v>0</v>
      </c>
      <c r="AH307" s="106" t="e">
        <f>VLOOKUP(AG307,SecDLookups!$D$2:$E$11,2,FALSE)</f>
        <v>#N/A</v>
      </c>
      <c r="AI307" s="106">
        <f>'Securities Details'!I210</f>
        <v>0</v>
      </c>
      <c r="AJ307" s="106">
        <f>'Securities Details'!J210</f>
        <v>0</v>
      </c>
      <c r="AK307" s="111">
        <f>'Securities Details'!K210</f>
        <v>0</v>
      </c>
      <c r="AL307" s="111">
        <f>'Securities Details'!L210</f>
        <v>0</v>
      </c>
      <c r="AM307" s="113">
        <f>'Securities Details'!M210</f>
        <v>0</v>
      </c>
      <c r="AN307" s="90">
        <f>'Securities Details'!N210</f>
        <v>0</v>
      </c>
      <c r="AO307" s="90">
        <f>'Securities Details'!O210</f>
        <v>0</v>
      </c>
      <c r="AP307" s="90">
        <f>'Securities Details'!P210</f>
        <v>0</v>
      </c>
      <c r="AQ307" s="90">
        <f>'Securities Details'!Q210</f>
        <v>0</v>
      </c>
      <c r="AR307" s="90">
        <f>'Securities Details'!R210</f>
        <v>0</v>
      </c>
      <c r="AS307" s="97">
        <f>'Securities Details'!S210</f>
        <v>0</v>
      </c>
      <c r="AT307" s="90">
        <f>'Securities Details'!T210</f>
        <v>0</v>
      </c>
      <c r="AU307" s="90">
        <f>'Securities Details'!U210</f>
        <v>0</v>
      </c>
      <c r="AV307" s="90" t="str">
        <f>IF(AU307="Yes",'Securities Details'!V210,"")</f>
        <v/>
      </c>
      <c r="AW307" s="90">
        <f>'Securities Details'!W210</f>
        <v>0</v>
      </c>
      <c r="AX307" s="90">
        <f>'Securities Details'!X210</f>
        <v>0</v>
      </c>
      <c r="AY307" s="97" t="str">
        <f>IF(AU307="Yes",'Securities Details'!Y210,"")</f>
        <v/>
      </c>
      <c r="AZ307" s="90" t="str">
        <f>IF(AU307="Yes",'Securities Details'!Z210,"")</f>
        <v/>
      </c>
      <c r="BA307" s="90">
        <f>'Securities Details'!AB210</f>
        <v>0</v>
      </c>
      <c r="BB307" s="90" t="str">
        <f>IF(AU307="Yes",'Securities Details'!AA210,"")</f>
        <v/>
      </c>
      <c r="BC307" s="90">
        <f>'Securities Details'!AC210</f>
        <v>0</v>
      </c>
      <c r="BD307" s="90">
        <f>'Securities Details'!AD210</f>
        <v>0</v>
      </c>
      <c r="BE307" s="90">
        <f>'Securities Details'!AE210</f>
        <v>0</v>
      </c>
      <c r="BF307" s="90">
        <f>'Securities Details'!AF210</f>
        <v>0</v>
      </c>
      <c r="BG307" s="90">
        <f>'Securities Details'!AG210</f>
        <v>0</v>
      </c>
      <c r="BH307" s="90">
        <f>'Securities Details'!AH210</f>
        <v>0</v>
      </c>
      <c r="BI307" s="90">
        <f>'Securities Details'!AI210</f>
        <v>0</v>
      </c>
      <c r="BJ307" s="90">
        <f>'Securities Details'!AJ210</f>
        <v>0</v>
      </c>
      <c r="BK307" s="90">
        <f>'Securities Details'!AK210</f>
        <v>0</v>
      </c>
      <c r="BL307" s="90">
        <f>'Securities Details'!AL210</f>
        <v>0</v>
      </c>
      <c r="BM307" s="90">
        <f>'Securities Details'!AM210</f>
        <v>0</v>
      </c>
      <c r="BN307" s="90" t="str">
        <f>IF('Securities Details'!AN210="","",IF('Securities Details'!$E$11="Yes",'Securities Details'!AN210,""))</f>
        <v/>
      </c>
      <c r="BO307" s="90" t="str">
        <f>IF('Securities Details'!AO210="","",IF('Securities Details'!$E$11="Yes",'Securities Details'!AO210,""))</f>
        <v/>
      </c>
      <c r="BP307" s="90" t="str">
        <f>IF('Securities Details'!$E$11="Yes",'Securities Details'!AP210,"")</f>
        <v/>
      </c>
      <c r="BQ307" s="90" t="str">
        <f>IF(BE307=SecDLookups!$S$2,TRIM(LEFT(BF307, SEARCH("-",BF307,1)-1)),"")</f>
        <v/>
      </c>
      <c r="BR307" s="90" t="str">
        <f>IF(BE307=SecDLookups!$S$2,TRIM(RIGHT(BF307, LEN(BF307) - SEARCH("-",BF307,1))),"")</f>
        <v/>
      </c>
      <c r="BS307" s="90" t="str">
        <f>IF(BE307=SecDLookups!$S$3,BF307,"")</f>
        <v/>
      </c>
      <c r="BT307" s="90" t="str">
        <f>IF(BE307=SecDLookups!$S$4,BF307,"")</f>
        <v/>
      </c>
      <c r="BU307" s="90" t="str">
        <f>IF(BG307=SecDLookups!$T$2,TRIM(LEFT(BH307, SEARCH("-",BH307,1)-1)),"")</f>
        <v/>
      </c>
      <c r="BV307" s="90" t="str">
        <f>IF(BG307=SecDLookups!$T$2,TRIM(RIGHT(BH307,LEN(BH307) - SEARCH("-",BH307,1))),"")</f>
        <v/>
      </c>
      <c r="BW307" s="90" t="str">
        <f>IF(BG307=SecDLookups!$T$3,BH307,"")</f>
        <v/>
      </c>
      <c r="BX307" s="90" t="str">
        <f>IF(BG307=SecDLookups!$T$4,BH307,"")</f>
        <v/>
      </c>
      <c r="BY307" s="90" t="str">
        <f>IF(BI307=SecDLookups!$U$2,TRIM(LEFT(BJ307, SEARCH("-",BJ307,1)-1)),"")</f>
        <v/>
      </c>
      <c r="BZ307" s="90" t="str">
        <f>IF(BI307=SecDLookups!$U$2,TRIM(RIGHT(BJ307, LEN(BJ307) - SEARCH("-",BJ307,1))),"")</f>
        <v/>
      </c>
      <c r="CA307" s="90" t="str">
        <f>IF(BI307=SecDLookups!$U$3,BJ307,"")</f>
        <v/>
      </c>
      <c r="CB307" s="90" t="str">
        <f>IF(BI307=SecDLookups!$U$4,BJ307,"")</f>
        <v/>
      </c>
      <c r="CC307" s="90" t="str">
        <f>IF(BK307=SecDLookups!$V$2,TRIM(LEFT(BL307, SEARCH("-",BL307,1)-1)),"")</f>
        <v/>
      </c>
      <c r="CD307" s="90" t="str">
        <f>IF(BK307=SecDLookups!$V$2,TRIM(RIGHT(BL307, LEN(BL307) - SEARCH("-",BL307,1))),"")</f>
        <v/>
      </c>
      <c r="CE307" s="90" t="str">
        <f>IF(BK307=SecDLookups!$V$3,BL307,"")</f>
        <v/>
      </c>
      <c r="CF307" s="90" t="str">
        <f>IF(BK307=SecDLookups!$V$4,BL307,"")</f>
        <v/>
      </c>
    </row>
    <row r="308" spans="28:84" x14ac:dyDescent="0.25">
      <c r="AB308" s="89"/>
      <c r="AC308" s="111">
        <f>'Securities Details'!C211</f>
        <v>0</v>
      </c>
      <c r="AD308" s="111">
        <f>'Securities Details'!D211</f>
        <v>0</v>
      </c>
      <c r="AE308" s="111">
        <f>'Securities Details'!E211</f>
        <v>0</v>
      </c>
      <c r="AF308" s="111">
        <f>'Securities Details'!F211</f>
        <v>0</v>
      </c>
      <c r="AG308" s="111">
        <f>'Securities Details'!G211</f>
        <v>0</v>
      </c>
      <c r="AH308" s="106" t="e">
        <f>VLOOKUP(AG308,SecDLookups!$D$2:$E$11,2,FALSE)</f>
        <v>#N/A</v>
      </c>
      <c r="AI308" s="106">
        <f>'Securities Details'!I211</f>
        <v>0</v>
      </c>
      <c r="AJ308" s="106">
        <f>'Securities Details'!J211</f>
        <v>0</v>
      </c>
      <c r="AK308" s="111">
        <f>'Securities Details'!K211</f>
        <v>0</v>
      </c>
      <c r="AL308" s="111">
        <f>'Securities Details'!L211</f>
        <v>0</v>
      </c>
      <c r="AM308" s="113">
        <f>'Securities Details'!M211</f>
        <v>0</v>
      </c>
      <c r="AN308" s="90">
        <f>'Securities Details'!N211</f>
        <v>0</v>
      </c>
      <c r="AO308" s="90">
        <f>'Securities Details'!O211</f>
        <v>0</v>
      </c>
      <c r="AP308" s="90">
        <f>'Securities Details'!P211</f>
        <v>0</v>
      </c>
      <c r="AQ308" s="90">
        <f>'Securities Details'!Q211</f>
        <v>0</v>
      </c>
      <c r="AR308" s="90">
        <f>'Securities Details'!R211</f>
        <v>0</v>
      </c>
      <c r="AS308" s="97">
        <f>'Securities Details'!S211</f>
        <v>0</v>
      </c>
      <c r="AT308" s="90">
        <f>'Securities Details'!T211</f>
        <v>0</v>
      </c>
      <c r="AU308" s="90">
        <f>'Securities Details'!U211</f>
        <v>0</v>
      </c>
      <c r="AV308" s="90" t="str">
        <f>IF(AU308="Yes",'Securities Details'!V211,"")</f>
        <v/>
      </c>
      <c r="AW308" s="90">
        <f>'Securities Details'!W211</f>
        <v>0</v>
      </c>
      <c r="AX308" s="90">
        <f>'Securities Details'!X211</f>
        <v>0</v>
      </c>
      <c r="AY308" s="97" t="str">
        <f>IF(AU308="Yes",'Securities Details'!Y211,"")</f>
        <v/>
      </c>
      <c r="AZ308" s="90" t="str">
        <f>IF(AU308="Yes",'Securities Details'!Z211,"")</f>
        <v/>
      </c>
      <c r="BA308" s="90">
        <f>'Securities Details'!AB211</f>
        <v>0</v>
      </c>
      <c r="BB308" s="90" t="str">
        <f>IF(AU308="Yes",'Securities Details'!AA211,"")</f>
        <v/>
      </c>
      <c r="BC308" s="90">
        <f>'Securities Details'!AC211</f>
        <v>0</v>
      </c>
      <c r="BD308" s="90">
        <f>'Securities Details'!AD211</f>
        <v>0</v>
      </c>
      <c r="BE308" s="90">
        <f>'Securities Details'!AE211</f>
        <v>0</v>
      </c>
      <c r="BF308" s="90">
        <f>'Securities Details'!AF211</f>
        <v>0</v>
      </c>
      <c r="BG308" s="90">
        <f>'Securities Details'!AG211</f>
        <v>0</v>
      </c>
      <c r="BH308" s="90">
        <f>'Securities Details'!AH211</f>
        <v>0</v>
      </c>
      <c r="BI308" s="90">
        <f>'Securities Details'!AI211</f>
        <v>0</v>
      </c>
      <c r="BJ308" s="90">
        <f>'Securities Details'!AJ211</f>
        <v>0</v>
      </c>
      <c r="BK308" s="90">
        <f>'Securities Details'!AK211</f>
        <v>0</v>
      </c>
      <c r="BL308" s="90">
        <f>'Securities Details'!AL211</f>
        <v>0</v>
      </c>
      <c r="BM308" s="90">
        <f>'Securities Details'!AM211</f>
        <v>0</v>
      </c>
      <c r="BN308" s="90" t="str">
        <f>IF('Securities Details'!AN211="","",IF('Securities Details'!$E$11="Yes",'Securities Details'!AN211,""))</f>
        <v/>
      </c>
      <c r="BO308" s="90" t="str">
        <f>IF('Securities Details'!AO211="","",IF('Securities Details'!$E$11="Yes",'Securities Details'!AO211,""))</f>
        <v/>
      </c>
      <c r="BP308" s="90" t="str">
        <f>IF('Securities Details'!$E$11="Yes",'Securities Details'!AP211,"")</f>
        <v/>
      </c>
      <c r="BQ308" s="90" t="str">
        <f>IF(BE308=SecDLookups!$S$2,TRIM(LEFT(BF308, SEARCH("-",BF308,1)-1)),"")</f>
        <v/>
      </c>
      <c r="BR308" s="90" t="str">
        <f>IF(BE308=SecDLookups!$S$2,TRIM(RIGHT(BF308, LEN(BF308) - SEARCH("-",BF308,1))),"")</f>
        <v/>
      </c>
      <c r="BS308" s="90" t="str">
        <f>IF(BE308=SecDLookups!$S$3,BF308,"")</f>
        <v/>
      </c>
      <c r="BT308" s="90" t="str">
        <f>IF(BE308=SecDLookups!$S$4,BF308,"")</f>
        <v/>
      </c>
      <c r="BU308" s="90" t="str">
        <f>IF(BG308=SecDLookups!$T$2,TRIM(LEFT(BH308, SEARCH("-",BH308,1)-1)),"")</f>
        <v/>
      </c>
      <c r="BV308" s="90" t="str">
        <f>IF(BG308=SecDLookups!$T$2,TRIM(RIGHT(BH308,LEN(BH308) - SEARCH("-",BH308,1))),"")</f>
        <v/>
      </c>
      <c r="BW308" s="90" t="str">
        <f>IF(BG308=SecDLookups!$T$3,BH308,"")</f>
        <v/>
      </c>
      <c r="BX308" s="90" t="str">
        <f>IF(BG308=SecDLookups!$T$4,BH308,"")</f>
        <v/>
      </c>
      <c r="BY308" s="90" t="str">
        <f>IF(BI308=SecDLookups!$U$2,TRIM(LEFT(BJ308, SEARCH("-",BJ308,1)-1)),"")</f>
        <v/>
      </c>
      <c r="BZ308" s="90" t="str">
        <f>IF(BI308=SecDLookups!$U$2,TRIM(RIGHT(BJ308, LEN(BJ308) - SEARCH("-",BJ308,1))),"")</f>
        <v/>
      </c>
      <c r="CA308" s="90" t="str">
        <f>IF(BI308=SecDLookups!$U$3,BJ308,"")</f>
        <v/>
      </c>
      <c r="CB308" s="90" t="str">
        <f>IF(BI308=SecDLookups!$U$4,BJ308,"")</f>
        <v/>
      </c>
      <c r="CC308" s="90" t="str">
        <f>IF(BK308=SecDLookups!$V$2,TRIM(LEFT(BL308, SEARCH("-",BL308,1)-1)),"")</f>
        <v/>
      </c>
      <c r="CD308" s="90" t="str">
        <f>IF(BK308=SecDLookups!$V$2,TRIM(RIGHT(BL308, LEN(BL308) - SEARCH("-",BL308,1))),"")</f>
        <v/>
      </c>
      <c r="CE308" s="90" t="str">
        <f>IF(BK308=SecDLookups!$V$3,BL308,"")</f>
        <v/>
      </c>
      <c r="CF308" s="90" t="str">
        <f>IF(BK308=SecDLookups!$V$4,BL308,"")</f>
        <v/>
      </c>
    </row>
    <row r="309" spans="28:84" x14ac:dyDescent="0.25">
      <c r="AB309" s="89"/>
      <c r="AC309" s="111">
        <f>'Securities Details'!C212</f>
        <v>0</v>
      </c>
      <c r="AD309" s="111">
        <f>'Securities Details'!D212</f>
        <v>0</v>
      </c>
      <c r="AE309" s="111">
        <f>'Securities Details'!E212</f>
        <v>0</v>
      </c>
      <c r="AF309" s="111">
        <f>'Securities Details'!F212</f>
        <v>0</v>
      </c>
      <c r="AG309" s="111">
        <f>'Securities Details'!G212</f>
        <v>0</v>
      </c>
      <c r="AH309" s="106" t="e">
        <f>VLOOKUP(AG309,SecDLookups!$D$2:$E$11,2,FALSE)</f>
        <v>#N/A</v>
      </c>
      <c r="AI309" s="106">
        <f>'Securities Details'!I212</f>
        <v>0</v>
      </c>
      <c r="AJ309" s="106">
        <f>'Securities Details'!J212</f>
        <v>0</v>
      </c>
      <c r="AK309" s="111">
        <f>'Securities Details'!K212</f>
        <v>0</v>
      </c>
      <c r="AL309" s="111">
        <f>'Securities Details'!L212</f>
        <v>0</v>
      </c>
      <c r="AM309" s="113">
        <f>'Securities Details'!M212</f>
        <v>0</v>
      </c>
      <c r="AN309" s="90">
        <f>'Securities Details'!N212</f>
        <v>0</v>
      </c>
      <c r="AO309" s="90">
        <f>'Securities Details'!O212</f>
        <v>0</v>
      </c>
      <c r="AP309" s="90">
        <f>'Securities Details'!P212</f>
        <v>0</v>
      </c>
      <c r="AQ309" s="90">
        <f>'Securities Details'!Q212</f>
        <v>0</v>
      </c>
      <c r="AR309" s="90">
        <f>'Securities Details'!R212</f>
        <v>0</v>
      </c>
      <c r="AS309" s="97">
        <f>'Securities Details'!S212</f>
        <v>0</v>
      </c>
      <c r="AT309" s="90">
        <f>'Securities Details'!T212</f>
        <v>0</v>
      </c>
      <c r="AU309" s="90">
        <f>'Securities Details'!U212</f>
        <v>0</v>
      </c>
      <c r="AV309" s="90" t="str">
        <f>IF(AU309="Yes",'Securities Details'!V212,"")</f>
        <v/>
      </c>
      <c r="AW309" s="90">
        <f>'Securities Details'!W212</f>
        <v>0</v>
      </c>
      <c r="AX309" s="90">
        <f>'Securities Details'!X212</f>
        <v>0</v>
      </c>
      <c r="AY309" s="97" t="str">
        <f>IF(AU309="Yes",'Securities Details'!Y212,"")</f>
        <v/>
      </c>
      <c r="AZ309" s="90" t="str">
        <f>IF(AU309="Yes",'Securities Details'!Z212,"")</f>
        <v/>
      </c>
      <c r="BA309" s="90">
        <f>'Securities Details'!AB212</f>
        <v>0</v>
      </c>
      <c r="BB309" s="90" t="str">
        <f>IF(AU309="Yes",'Securities Details'!AA212,"")</f>
        <v/>
      </c>
      <c r="BC309" s="90">
        <f>'Securities Details'!AC212</f>
        <v>0</v>
      </c>
      <c r="BD309" s="90">
        <f>'Securities Details'!AD212</f>
        <v>0</v>
      </c>
      <c r="BE309" s="90">
        <f>'Securities Details'!AE212</f>
        <v>0</v>
      </c>
      <c r="BF309" s="90">
        <f>'Securities Details'!AF212</f>
        <v>0</v>
      </c>
      <c r="BG309" s="90">
        <f>'Securities Details'!AG212</f>
        <v>0</v>
      </c>
      <c r="BH309" s="90">
        <f>'Securities Details'!AH212</f>
        <v>0</v>
      </c>
      <c r="BI309" s="90">
        <f>'Securities Details'!AI212</f>
        <v>0</v>
      </c>
      <c r="BJ309" s="90">
        <f>'Securities Details'!AJ212</f>
        <v>0</v>
      </c>
      <c r="BK309" s="90">
        <f>'Securities Details'!AK212</f>
        <v>0</v>
      </c>
      <c r="BL309" s="90">
        <f>'Securities Details'!AL212</f>
        <v>0</v>
      </c>
      <c r="BM309" s="90">
        <f>'Securities Details'!AM212</f>
        <v>0</v>
      </c>
      <c r="BN309" s="90" t="str">
        <f>IF('Securities Details'!AN212="","",IF('Securities Details'!$E$11="Yes",'Securities Details'!AN212,""))</f>
        <v/>
      </c>
      <c r="BO309" s="90" t="str">
        <f>IF('Securities Details'!AO212="","",IF('Securities Details'!$E$11="Yes",'Securities Details'!AO212,""))</f>
        <v/>
      </c>
      <c r="BP309" s="90" t="str">
        <f>IF('Securities Details'!$E$11="Yes",'Securities Details'!AP212,"")</f>
        <v/>
      </c>
      <c r="BQ309" s="90" t="str">
        <f>IF(BE309=SecDLookups!$S$2,TRIM(LEFT(BF309, SEARCH("-",BF309,1)-1)),"")</f>
        <v/>
      </c>
      <c r="BR309" s="90" t="str">
        <f>IF(BE309=SecDLookups!$S$2,TRIM(RIGHT(BF309, LEN(BF309) - SEARCH("-",BF309,1))),"")</f>
        <v/>
      </c>
      <c r="BS309" s="90" t="str">
        <f>IF(BE309=SecDLookups!$S$3,BF309,"")</f>
        <v/>
      </c>
      <c r="BT309" s="90" t="str">
        <f>IF(BE309=SecDLookups!$S$4,BF309,"")</f>
        <v/>
      </c>
      <c r="BU309" s="90" t="str">
        <f>IF(BG309=SecDLookups!$T$2,TRIM(LEFT(BH309, SEARCH("-",BH309,1)-1)),"")</f>
        <v/>
      </c>
      <c r="BV309" s="90" t="str">
        <f>IF(BG309=SecDLookups!$T$2,TRIM(RIGHT(BH309,LEN(BH309) - SEARCH("-",BH309,1))),"")</f>
        <v/>
      </c>
      <c r="BW309" s="90" t="str">
        <f>IF(BG309=SecDLookups!$T$3,BH309,"")</f>
        <v/>
      </c>
      <c r="BX309" s="90" t="str">
        <f>IF(BG309=SecDLookups!$T$4,BH309,"")</f>
        <v/>
      </c>
      <c r="BY309" s="90" t="str">
        <f>IF(BI309=SecDLookups!$U$2,TRIM(LEFT(BJ309, SEARCH("-",BJ309,1)-1)),"")</f>
        <v/>
      </c>
      <c r="BZ309" s="90" t="str">
        <f>IF(BI309=SecDLookups!$U$2,TRIM(RIGHT(BJ309, LEN(BJ309) - SEARCH("-",BJ309,1))),"")</f>
        <v/>
      </c>
      <c r="CA309" s="90" t="str">
        <f>IF(BI309=SecDLookups!$U$3,BJ309,"")</f>
        <v/>
      </c>
      <c r="CB309" s="90" t="str">
        <f>IF(BI309=SecDLookups!$U$4,BJ309,"")</f>
        <v/>
      </c>
      <c r="CC309" s="90" t="str">
        <f>IF(BK309=SecDLookups!$V$2,TRIM(LEFT(BL309, SEARCH("-",BL309,1)-1)),"")</f>
        <v/>
      </c>
      <c r="CD309" s="90" t="str">
        <f>IF(BK309=SecDLookups!$V$2,TRIM(RIGHT(BL309, LEN(BL309) - SEARCH("-",BL309,1))),"")</f>
        <v/>
      </c>
      <c r="CE309" s="90" t="str">
        <f>IF(BK309=SecDLookups!$V$3,BL309,"")</f>
        <v/>
      </c>
      <c r="CF309" s="90" t="str">
        <f>IF(BK309=SecDLookups!$V$4,BL309,"")</f>
        <v/>
      </c>
    </row>
    <row r="310" spans="28:84" x14ac:dyDescent="0.25">
      <c r="AB310" s="89"/>
      <c r="AC310" s="111">
        <f>'Securities Details'!C213</f>
        <v>0</v>
      </c>
      <c r="AD310" s="111">
        <f>'Securities Details'!D213</f>
        <v>0</v>
      </c>
      <c r="AE310" s="111">
        <f>'Securities Details'!E213</f>
        <v>0</v>
      </c>
      <c r="AF310" s="111">
        <f>'Securities Details'!F213</f>
        <v>0</v>
      </c>
      <c r="AG310" s="111">
        <f>'Securities Details'!G213</f>
        <v>0</v>
      </c>
      <c r="AH310" s="106" t="e">
        <f>VLOOKUP(AG310,SecDLookups!$D$2:$E$11,2,FALSE)</f>
        <v>#N/A</v>
      </c>
      <c r="AI310" s="106">
        <f>'Securities Details'!I213</f>
        <v>0</v>
      </c>
      <c r="AJ310" s="106">
        <f>'Securities Details'!J213</f>
        <v>0</v>
      </c>
      <c r="AK310" s="111">
        <f>'Securities Details'!K213</f>
        <v>0</v>
      </c>
      <c r="AL310" s="111">
        <f>'Securities Details'!L213</f>
        <v>0</v>
      </c>
      <c r="AM310" s="113">
        <f>'Securities Details'!M213</f>
        <v>0</v>
      </c>
      <c r="AN310" s="90">
        <f>'Securities Details'!N213</f>
        <v>0</v>
      </c>
      <c r="AO310" s="90">
        <f>'Securities Details'!O213</f>
        <v>0</v>
      </c>
      <c r="AP310" s="90">
        <f>'Securities Details'!P213</f>
        <v>0</v>
      </c>
      <c r="AQ310" s="90">
        <f>'Securities Details'!Q213</f>
        <v>0</v>
      </c>
      <c r="AR310" s="90">
        <f>'Securities Details'!R213</f>
        <v>0</v>
      </c>
      <c r="AS310" s="97">
        <f>'Securities Details'!S213</f>
        <v>0</v>
      </c>
      <c r="AT310" s="90">
        <f>'Securities Details'!T213</f>
        <v>0</v>
      </c>
      <c r="AU310" s="90">
        <f>'Securities Details'!U213</f>
        <v>0</v>
      </c>
      <c r="AV310" s="90" t="str">
        <f>IF(AU310="Yes",'Securities Details'!V213,"")</f>
        <v/>
      </c>
      <c r="AW310" s="90">
        <f>'Securities Details'!W213</f>
        <v>0</v>
      </c>
      <c r="AX310" s="90">
        <f>'Securities Details'!X213</f>
        <v>0</v>
      </c>
      <c r="AY310" s="97" t="str">
        <f>IF(AU310="Yes",'Securities Details'!Y213,"")</f>
        <v/>
      </c>
      <c r="AZ310" s="90" t="str">
        <f>IF(AU310="Yes",'Securities Details'!Z213,"")</f>
        <v/>
      </c>
      <c r="BA310" s="90">
        <f>'Securities Details'!AB213</f>
        <v>0</v>
      </c>
      <c r="BB310" s="90" t="str">
        <f>IF(AU310="Yes",'Securities Details'!AA213,"")</f>
        <v/>
      </c>
      <c r="BC310" s="90">
        <f>'Securities Details'!AC213</f>
        <v>0</v>
      </c>
      <c r="BD310" s="90">
        <f>'Securities Details'!AD213</f>
        <v>0</v>
      </c>
      <c r="BE310" s="90">
        <f>'Securities Details'!AE213</f>
        <v>0</v>
      </c>
      <c r="BF310" s="90">
        <f>'Securities Details'!AF213</f>
        <v>0</v>
      </c>
      <c r="BG310" s="90">
        <f>'Securities Details'!AG213</f>
        <v>0</v>
      </c>
      <c r="BH310" s="90">
        <f>'Securities Details'!AH213</f>
        <v>0</v>
      </c>
      <c r="BI310" s="90">
        <f>'Securities Details'!AI213</f>
        <v>0</v>
      </c>
      <c r="BJ310" s="90">
        <f>'Securities Details'!AJ213</f>
        <v>0</v>
      </c>
      <c r="BK310" s="90">
        <f>'Securities Details'!AK213</f>
        <v>0</v>
      </c>
      <c r="BL310" s="90">
        <f>'Securities Details'!AL213</f>
        <v>0</v>
      </c>
      <c r="BM310" s="90">
        <f>'Securities Details'!AM213</f>
        <v>0</v>
      </c>
      <c r="BN310" s="90" t="str">
        <f>IF('Securities Details'!AN213="","",IF('Securities Details'!$E$11="Yes",'Securities Details'!AN213,""))</f>
        <v/>
      </c>
      <c r="BO310" s="90" t="str">
        <f>IF('Securities Details'!AO213="","",IF('Securities Details'!$E$11="Yes",'Securities Details'!AO213,""))</f>
        <v/>
      </c>
      <c r="BP310" s="90" t="str">
        <f>IF('Securities Details'!$E$11="Yes",'Securities Details'!AP213,"")</f>
        <v/>
      </c>
      <c r="BQ310" s="90" t="str">
        <f>IF(BE310=SecDLookups!$S$2,TRIM(LEFT(BF310, SEARCH("-",BF310,1)-1)),"")</f>
        <v/>
      </c>
      <c r="BR310" s="90" t="str">
        <f>IF(BE310=SecDLookups!$S$2,TRIM(RIGHT(BF310, LEN(BF310) - SEARCH("-",BF310,1))),"")</f>
        <v/>
      </c>
      <c r="BS310" s="90" t="str">
        <f>IF(BE310=SecDLookups!$S$3,BF310,"")</f>
        <v/>
      </c>
      <c r="BT310" s="90" t="str">
        <f>IF(BE310=SecDLookups!$S$4,BF310,"")</f>
        <v/>
      </c>
      <c r="BU310" s="90" t="str">
        <f>IF(BG310=SecDLookups!$T$2,TRIM(LEFT(BH310, SEARCH("-",BH310,1)-1)),"")</f>
        <v/>
      </c>
      <c r="BV310" s="90" t="str">
        <f>IF(BG310=SecDLookups!$T$2,TRIM(RIGHT(BH310,LEN(BH310) - SEARCH("-",BH310,1))),"")</f>
        <v/>
      </c>
      <c r="BW310" s="90" t="str">
        <f>IF(BG310=SecDLookups!$T$3,BH310,"")</f>
        <v/>
      </c>
      <c r="BX310" s="90" t="str">
        <f>IF(BG310=SecDLookups!$T$4,BH310,"")</f>
        <v/>
      </c>
      <c r="BY310" s="90" t="str">
        <f>IF(BI310=SecDLookups!$U$2,TRIM(LEFT(BJ310, SEARCH("-",BJ310,1)-1)),"")</f>
        <v/>
      </c>
      <c r="BZ310" s="90" t="str">
        <f>IF(BI310=SecDLookups!$U$2,TRIM(RIGHT(BJ310, LEN(BJ310) - SEARCH("-",BJ310,1))),"")</f>
        <v/>
      </c>
      <c r="CA310" s="90" t="str">
        <f>IF(BI310=SecDLookups!$U$3,BJ310,"")</f>
        <v/>
      </c>
      <c r="CB310" s="90" t="str">
        <f>IF(BI310=SecDLookups!$U$4,BJ310,"")</f>
        <v/>
      </c>
      <c r="CC310" s="90" t="str">
        <f>IF(BK310=SecDLookups!$V$2,TRIM(LEFT(BL310, SEARCH("-",BL310,1)-1)),"")</f>
        <v/>
      </c>
      <c r="CD310" s="90" t="str">
        <f>IF(BK310=SecDLookups!$V$2,TRIM(RIGHT(BL310, LEN(BL310) - SEARCH("-",BL310,1))),"")</f>
        <v/>
      </c>
      <c r="CE310" s="90" t="str">
        <f>IF(BK310=SecDLookups!$V$3,BL310,"")</f>
        <v/>
      </c>
      <c r="CF310" s="90" t="str">
        <f>IF(BK310=SecDLookups!$V$4,BL310,"")</f>
        <v/>
      </c>
    </row>
    <row r="311" spans="28:84" x14ac:dyDescent="0.25">
      <c r="AB311" s="89"/>
      <c r="AC311" s="111">
        <f>'Securities Details'!C214</f>
        <v>0</v>
      </c>
      <c r="AD311" s="111">
        <f>'Securities Details'!D214</f>
        <v>0</v>
      </c>
      <c r="AE311" s="111">
        <f>'Securities Details'!E214</f>
        <v>0</v>
      </c>
      <c r="AF311" s="111">
        <f>'Securities Details'!F214</f>
        <v>0</v>
      </c>
      <c r="AG311" s="111">
        <f>'Securities Details'!G214</f>
        <v>0</v>
      </c>
      <c r="AH311" s="106" t="e">
        <f>VLOOKUP(AG311,SecDLookups!$D$2:$E$11,2,FALSE)</f>
        <v>#N/A</v>
      </c>
      <c r="AI311" s="106">
        <f>'Securities Details'!I214</f>
        <v>0</v>
      </c>
      <c r="AJ311" s="106">
        <f>'Securities Details'!J214</f>
        <v>0</v>
      </c>
      <c r="AK311" s="111">
        <f>'Securities Details'!K214</f>
        <v>0</v>
      </c>
      <c r="AL311" s="111">
        <f>'Securities Details'!L214</f>
        <v>0</v>
      </c>
      <c r="AM311" s="113">
        <f>'Securities Details'!M214</f>
        <v>0</v>
      </c>
      <c r="AN311" s="90">
        <f>'Securities Details'!N214</f>
        <v>0</v>
      </c>
      <c r="AO311" s="90">
        <f>'Securities Details'!O214</f>
        <v>0</v>
      </c>
      <c r="AP311" s="90">
        <f>'Securities Details'!P214</f>
        <v>0</v>
      </c>
      <c r="AQ311" s="90">
        <f>'Securities Details'!Q214</f>
        <v>0</v>
      </c>
      <c r="AR311" s="90">
        <f>'Securities Details'!R214</f>
        <v>0</v>
      </c>
      <c r="AS311" s="97">
        <f>'Securities Details'!S214</f>
        <v>0</v>
      </c>
      <c r="AT311" s="90">
        <f>'Securities Details'!T214</f>
        <v>0</v>
      </c>
      <c r="AU311" s="90">
        <f>'Securities Details'!U214</f>
        <v>0</v>
      </c>
      <c r="AV311" s="90" t="str">
        <f>IF(AU311="Yes",'Securities Details'!V214,"")</f>
        <v/>
      </c>
      <c r="AW311" s="90">
        <f>'Securities Details'!W214</f>
        <v>0</v>
      </c>
      <c r="AX311" s="90">
        <f>'Securities Details'!X214</f>
        <v>0</v>
      </c>
      <c r="AY311" s="97" t="str">
        <f>IF(AU311="Yes",'Securities Details'!Y214,"")</f>
        <v/>
      </c>
      <c r="AZ311" s="90" t="str">
        <f>IF(AU311="Yes",'Securities Details'!Z214,"")</f>
        <v/>
      </c>
      <c r="BA311" s="90">
        <f>'Securities Details'!AB214</f>
        <v>0</v>
      </c>
      <c r="BB311" s="90" t="str">
        <f>IF(AU311="Yes",'Securities Details'!AA214,"")</f>
        <v/>
      </c>
      <c r="BC311" s="90">
        <f>'Securities Details'!AC214</f>
        <v>0</v>
      </c>
      <c r="BD311" s="90">
        <f>'Securities Details'!AD214</f>
        <v>0</v>
      </c>
      <c r="BE311" s="90">
        <f>'Securities Details'!AE214</f>
        <v>0</v>
      </c>
      <c r="BF311" s="90">
        <f>'Securities Details'!AF214</f>
        <v>0</v>
      </c>
      <c r="BG311" s="90">
        <f>'Securities Details'!AG214</f>
        <v>0</v>
      </c>
      <c r="BH311" s="90">
        <f>'Securities Details'!AH214</f>
        <v>0</v>
      </c>
      <c r="BI311" s="90">
        <f>'Securities Details'!AI214</f>
        <v>0</v>
      </c>
      <c r="BJ311" s="90">
        <f>'Securities Details'!AJ214</f>
        <v>0</v>
      </c>
      <c r="BK311" s="90">
        <f>'Securities Details'!AK214</f>
        <v>0</v>
      </c>
      <c r="BL311" s="90">
        <f>'Securities Details'!AL214</f>
        <v>0</v>
      </c>
      <c r="BM311" s="90">
        <f>'Securities Details'!AM214</f>
        <v>0</v>
      </c>
      <c r="BN311" s="90" t="str">
        <f>IF('Securities Details'!AN214="","",IF('Securities Details'!$E$11="Yes",'Securities Details'!AN214,""))</f>
        <v/>
      </c>
      <c r="BO311" s="90" t="str">
        <f>IF('Securities Details'!AO214="","",IF('Securities Details'!$E$11="Yes",'Securities Details'!AO214,""))</f>
        <v/>
      </c>
      <c r="BP311" s="90" t="str">
        <f>IF('Securities Details'!$E$11="Yes",'Securities Details'!AP214,"")</f>
        <v/>
      </c>
      <c r="BQ311" s="90" t="str">
        <f>IF(BE311=SecDLookups!$S$2,TRIM(LEFT(BF311, SEARCH("-",BF311,1)-1)),"")</f>
        <v/>
      </c>
      <c r="BR311" s="90" t="str">
        <f>IF(BE311=SecDLookups!$S$2,TRIM(RIGHT(BF311, LEN(BF311) - SEARCH("-",BF311,1))),"")</f>
        <v/>
      </c>
      <c r="BS311" s="90" t="str">
        <f>IF(BE311=SecDLookups!$S$3,BF311,"")</f>
        <v/>
      </c>
      <c r="BT311" s="90" t="str">
        <f>IF(BE311=SecDLookups!$S$4,BF311,"")</f>
        <v/>
      </c>
      <c r="BU311" s="90" t="str">
        <f>IF(BG311=SecDLookups!$T$2,TRIM(LEFT(BH311, SEARCH("-",BH311,1)-1)),"")</f>
        <v/>
      </c>
      <c r="BV311" s="90" t="str">
        <f>IF(BG311=SecDLookups!$T$2,TRIM(RIGHT(BH311,LEN(BH311) - SEARCH("-",BH311,1))),"")</f>
        <v/>
      </c>
      <c r="BW311" s="90" t="str">
        <f>IF(BG311=SecDLookups!$T$3,BH311,"")</f>
        <v/>
      </c>
      <c r="BX311" s="90" t="str">
        <f>IF(BG311=SecDLookups!$T$4,BH311,"")</f>
        <v/>
      </c>
      <c r="BY311" s="90" t="str">
        <f>IF(BI311=SecDLookups!$U$2,TRIM(LEFT(BJ311, SEARCH("-",BJ311,1)-1)),"")</f>
        <v/>
      </c>
      <c r="BZ311" s="90" t="str">
        <f>IF(BI311=SecDLookups!$U$2,TRIM(RIGHT(BJ311, LEN(BJ311) - SEARCH("-",BJ311,1))),"")</f>
        <v/>
      </c>
      <c r="CA311" s="90" t="str">
        <f>IF(BI311=SecDLookups!$U$3,BJ311,"")</f>
        <v/>
      </c>
      <c r="CB311" s="90" t="str">
        <f>IF(BI311=SecDLookups!$U$4,BJ311,"")</f>
        <v/>
      </c>
      <c r="CC311" s="90" t="str">
        <f>IF(BK311=SecDLookups!$V$2,TRIM(LEFT(BL311, SEARCH("-",BL311,1)-1)),"")</f>
        <v/>
      </c>
      <c r="CD311" s="90" t="str">
        <f>IF(BK311=SecDLookups!$V$2,TRIM(RIGHT(BL311, LEN(BL311) - SEARCH("-",BL311,1))),"")</f>
        <v/>
      </c>
      <c r="CE311" s="90" t="str">
        <f>IF(BK311=SecDLookups!$V$3,BL311,"")</f>
        <v/>
      </c>
      <c r="CF311" s="90" t="str">
        <f>IF(BK311=SecDLookups!$V$4,BL311,"")</f>
        <v/>
      </c>
    </row>
    <row r="312" spans="28:84" x14ac:dyDescent="0.25">
      <c r="AB312" s="89"/>
      <c r="AC312" s="111">
        <f>'Securities Details'!C215</f>
        <v>0</v>
      </c>
      <c r="AD312" s="111">
        <f>'Securities Details'!D215</f>
        <v>0</v>
      </c>
      <c r="AE312" s="111">
        <f>'Securities Details'!E215</f>
        <v>0</v>
      </c>
      <c r="AF312" s="111">
        <f>'Securities Details'!F215</f>
        <v>0</v>
      </c>
      <c r="AG312" s="111">
        <f>'Securities Details'!G215</f>
        <v>0</v>
      </c>
      <c r="AH312" s="106" t="e">
        <f>VLOOKUP(AG312,SecDLookups!$D$2:$E$11,2,FALSE)</f>
        <v>#N/A</v>
      </c>
      <c r="AI312" s="106">
        <f>'Securities Details'!I215</f>
        <v>0</v>
      </c>
      <c r="AJ312" s="106">
        <f>'Securities Details'!J215</f>
        <v>0</v>
      </c>
      <c r="AK312" s="111">
        <f>'Securities Details'!K215</f>
        <v>0</v>
      </c>
      <c r="AL312" s="111">
        <f>'Securities Details'!L215</f>
        <v>0</v>
      </c>
      <c r="AM312" s="113">
        <f>'Securities Details'!M215</f>
        <v>0</v>
      </c>
      <c r="AN312" s="90">
        <f>'Securities Details'!N215</f>
        <v>0</v>
      </c>
      <c r="AO312" s="90">
        <f>'Securities Details'!O215</f>
        <v>0</v>
      </c>
      <c r="AP312" s="90">
        <f>'Securities Details'!P215</f>
        <v>0</v>
      </c>
      <c r="AQ312" s="90">
        <f>'Securities Details'!Q215</f>
        <v>0</v>
      </c>
      <c r="AR312" s="90">
        <f>'Securities Details'!R215</f>
        <v>0</v>
      </c>
      <c r="AS312" s="97">
        <f>'Securities Details'!S215</f>
        <v>0</v>
      </c>
      <c r="AT312" s="90">
        <f>'Securities Details'!T215</f>
        <v>0</v>
      </c>
      <c r="AU312" s="90">
        <f>'Securities Details'!U215</f>
        <v>0</v>
      </c>
      <c r="AV312" s="90" t="str">
        <f>IF(AU312="Yes",'Securities Details'!V215,"")</f>
        <v/>
      </c>
      <c r="AW312" s="90">
        <f>'Securities Details'!W215</f>
        <v>0</v>
      </c>
      <c r="AX312" s="90">
        <f>'Securities Details'!X215</f>
        <v>0</v>
      </c>
      <c r="AY312" s="97" t="str">
        <f>IF(AU312="Yes",'Securities Details'!Y215,"")</f>
        <v/>
      </c>
      <c r="AZ312" s="90" t="str">
        <f>IF(AU312="Yes",'Securities Details'!Z215,"")</f>
        <v/>
      </c>
      <c r="BA312" s="90">
        <f>'Securities Details'!AB215</f>
        <v>0</v>
      </c>
      <c r="BB312" s="90" t="str">
        <f>IF(AU312="Yes",'Securities Details'!AA215,"")</f>
        <v/>
      </c>
      <c r="BC312" s="90">
        <f>'Securities Details'!AC215</f>
        <v>0</v>
      </c>
      <c r="BD312" s="90">
        <f>'Securities Details'!AD215</f>
        <v>0</v>
      </c>
      <c r="BE312" s="90">
        <f>'Securities Details'!AE215</f>
        <v>0</v>
      </c>
      <c r="BF312" s="90">
        <f>'Securities Details'!AF215</f>
        <v>0</v>
      </c>
      <c r="BG312" s="90">
        <f>'Securities Details'!AG215</f>
        <v>0</v>
      </c>
      <c r="BH312" s="90">
        <f>'Securities Details'!AH215</f>
        <v>0</v>
      </c>
      <c r="BI312" s="90">
        <f>'Securities Details'!AI215</f>
        <v>0</v>
      </c>
      <c r="BJ312" s="90">
        <f>'Securities Details'!AJ215</f>
        <v>0</v>
      </c>
      <c r="BK312" s="90">
        <f>'Securities Details'!AK215</f>
        <v>0</v>
      </c>
      <c r="BL312" s="90">
        <f>'Securities Details'!AL215</f>
        <v>0</v>
      </c>
      <c r="BM312" s="90">
        <f>'Securities Details'!AM215</f>
        <v>0</v>
      </c>
      <c r="BN312" s="90" t="str">
        <f>IF('Securities Details'!AN215="","",IF('Securities Details'!$E$11="Yes",'Securities Details'!AN215,""))</f>
        <v/>
      </c>
      <c r="BO312" s="90" t="str">
        <f>IF('Securities Details'!AO215="","",IF('Securities Details'!$E$11="Yes",'Securities Details'!AO215,""))</f>
        <v/>
      </c>
      <c r="BP312" s="90" t="str">
        <f>IF('Securities Details'!$E$11="Yes",'Securities Details'!AP215,"")</f>
        <v/>
      </c>
      <c r="BQ312" s="90" t="str">
        <f>IF(BE312=SecDLookups!$S$2,TRIM(LEFT(BF312, SEARCH("-",BF312,1)-1)),"")</f>
        <v/>
      </c>
      <c r="BR312" s="90" t="str">
        <f>IF(BE312=SecDLookups!$S$2,TRIM(RIGHT(BF312, LEN(BF312) - SEARCH("-",BF312,1))),"")</f>
        <v/>
      </c>
      <c r="BS312" s="90" t="str">
        <f>IF(BE312=SecDLookups!$S$3,BF312,"")</f>
        <v/>
      </c>
      <c r="BT312" s="90" t="str">
        <f>IF(BE312=SecDLookups!$S$4,BF312,"")</f>
        <v/>
      </c>
      <c r="BU312" s="90" t="str">
        <f>IF(BG312=SecDLookups!$T$2,TRIM(LEFT(BH312, SEARCH("-",BH312,1)-1)),"")</f>
        <v/>
      </c>
      <c r="BV312" s="90" t="str">
        <f>IF(BG312=SecDLookups!$T$2,TRIM(RIGHT(BH312,LEN(BH312) - SEARCH("-",BH312,1))),"")</f>
        <v/>
      </c>
      <c r="BW312" s="90" t="str">
        <f>IF(BG312=SecDLookups!$T$3,BH312,"")</f>
        <v/>
      </c>
      <c r="BX312" s="90" t="str">
        <f>IF(BG312=SecDLookups!$T$4,BH312,"")</f>
        <v/>
      </c>
      <c r="BY312" s="90" t="str">
        <f>IF(BI312=SecDLookups!$U$2,TRIM(LEFT(BJ312, SEARCH("-",BJ312,1)-1)),"")</f>
        <v/>
      </c>
      <c r="BZ312" s="90" t="str">
        <f>IF(BI312=SecDLookups!$U$2,TRIM(RIGHT(BJ312, LEN(BJ312) - SEARCH("-",BJ312,1))),"")</f>
        <v/>
      </c>
      <c r="CA312" s="90" t="str">
        <f>IF(BI312=SecDLookups!$U$3,BJ312,"")</f>
        <v/>
      </c>
      <c r="CB312" s="90" t="str">
        <f>IF(BI312=SecDLookups!$U$4,BJ312,"")</f>
        <v/>
      </c>
      <c r="CC312" s="90" t="str">
        <f>IF(BK312=SecDLookups!$V$2,TRIM(LEFT(BL312, SEARCH("-",BL312,1)-1)),"")</f>
        <v/>
      </c>
      <c r="CD312" s="90" t="str">
        <f>IF(BK312=SecDLookups!$V$2,TRIM(RIGHT(BL312, LEN(BL312) - SEARCH("-",BL312,1))),"")</f>
        <v/>
      </c>
      <c r="CE312" s="90" t="str">
        <f>IF(BK312=SecDLookups!$V$3,BL312,"")</f>
        <v/>
      </c>
      <c r="CF312" s="90" t="str">
        <f>IF(BK312=SecDLookups!$V$4,BL312,"")</f>
        <v/>
      </c>
    </row>
    <row r="313" spans="28:84" x14ac:dyDescent="0.25">
      <c r="AB313" s="89"/>
      <c r="AC313" s="111">
        <f>'Securities Details'!C216</f>
        <v>0</v>
      </c>
      <c r="AD313" s="111">
        <f>'Securities Details'!D216</f>
        <v>0</v>
      </c>
      <c r="AE313" s="111">
        <f>'Securities Details'!E216</f>
        <v>0</v>
      </c>
      <c r="AF313" s="111">
        <f>'Securities Details'!F216</f>
        <v>0</v>
      </c>
      <c r="AG313" s="111">
        <f>'Securities Details'!G216</f>
        <v>0</v>
      </c>
      <c r="AH313" s="106" t="e">
        <f>VLOOKUP(AG313,SecDLookups!$D$2:$E$11,2,FALSE)</f>
        <v>#N/A</v>
      </c>
      <c r="AI313" s="106">
        <f>'Securities Details'!I216</f>
        <v>0</v>
      </c>
      <c r="AJ313" s="106">
        <f>'Securities Details'!J216</f>
        <v>0</v>
      </c>
      <c r="AK313" s="111">
        <f>'Securities Details'!K216</f>
        <v>0</v>
      </c>
      <c r="AL313" s="111">
        <f>'Securities Details'!L216</f>
        <v>0</v>
      </c>
      <c r="AM313" s="113">
        <f>'Securities Details'!M216</f>
        <v>0</v>
      </c>
      <c r="AN313" s="90">
        <f>'Securities Details'!N216</f>
        <v>0</v>
      </c>
      <c r="AO313" s="90">
        <f>'Securities Details'!O216</f>
        <v>0</v>
      </c>
      <c r="AP313" s="90">
        <f>'Securities Details'!P216</f>
        <v>0</v>
      </c>
      <c r="AQ313" s="90">
        <f>'Securities Details'!Q216</f>
        <v>0</v>
      </c>
      <c r="AR313" s="90">
        <f>'Securities Details'!R216</f>
        <v>0</v>
      </c>
      <c r="AS313" s="97">
        <f>'Securities Details'!S216</f>
        <v>0</v>
      </c>
      <c r="AT313" s="90">
        <f>'Securities Details'!T216</f>
        <v>0</v>
      </c>
      <c r="AU313" s="90">
        <f>'Securities Details'!U216</f>
        <v>0</v>
      </c>
      <c r="AV313" s="90" t="str">
        <f>IF(AU313="Yes",'Securities Details'!V216,"")</f>
        <v/>
      </c>
      <c r="AW313" s="90">
        <f>'Securities Details'!W216</f>
        <v>0</v>
      </c>
      <c r="AX313" s="90">
        <f>'Securities Details'!X216</f>
        <v>0</v>
      </c>
      <c r="AY313" s="97" t="str">
        <f>IF(AU313="Yes",'Securities Details'!Y216,"")</f>
        <v/>
      </c>
      <c r="AZ313" s="90" t="str">
        <f>IF(AU313="Yes",'Securities Details'!Z216,"")</f>
        <v/>
      </c>
      <c r="BA313" s="90">
        <f>'Securities Details'!AB216</f>
        <v>0</v>
      </c>
      <c r="BB313" s="90" t="str">
        <f>IF(AU313="Yes",'Securities Details'!AA216,"")</f>
        <v/>
      </c>
      <c r="BC313" s="90">
        <f>'Securities Details'!AC216</f>
        <v>0</v>
      </c>
      <c r="BD313" s="90">
        <f>'Securities Details'!AD216</f>
        <v>0</v>
      </c>
      <c r="BE313" s="90">
        <f>'Securities Details'!AE216</f>
        <v>0</v>
      </c>
      <c r="BF313" s="90">
        <f>'Securities Details'!AF216</f>
        <v>0</v>
      </c>
      <c r="BG313" s="90">
        <f>'Securities Details'!AG216</f>
        <v>0</v>
      </c>
      <c r="BH313" s="90">
        <f>'Securities Details'!AH216</f>
        <v>0</v>
      </c>
      <c r="BI313" s="90">
        <f>'Securities Details'!AI216</f>
        <v>0</v>
      </c>
      <c r="BJ313" s="90">
        <f>'Securities Details'!AJ216</f>
        <v>0</v>
      </c>
      <c r="BK313" s="90">
        <f>'Securities Details'!AK216</f>
        <v>0</v>
      </c>
      <c r="BL313" s="90">
        <f>'Securities Details'!AL216</f>
        <v>0</v>
      </c>
      <c r="BM313" s="90">
        <f>'Securities Details'!AM216</f>
        <v>0</v>
      </c>
      <c r="BN313" s="90" t="str">
        <f>IF('Securities Details'!AN216="","",IF('Securities Details'!$E$11="Yes",'Securities Details'!AN216,""))</f>
        <v/>
      </c>
      <c r="BO313" s="90" t="str">
        <f>IF('Securities Details'!AO216="","",IF('Securities Details'!$E$11="Yes",'Securities Details'!AO216,""))</f>
        <v/>
      </c>
      <c r="BP313" s="90" t="str">
        <f>IF('Securities Details'!$E$11="Yes",'Securities Details'!AP216,"")</f>
        <v/>
      </c>
      <c r="BQ313" s="90" t="str">
        <f>IF(BE313=SecDLookups!$S$2,TRIM(LEFT(BF313, SEARCH("-",BF313,1)-1)),"")</f>
        <v/>
      </c>
      <c r="BR313" s="90" t="str">
        <f>IF(BE313=SecDLookups!$S$2,TRIM(RIGHT(BF313, LEN(BF313) - SEARCH("-",BF313,1))),"")</f>
        <v/>
      </c>
      <c r="BS313" s="90" t="str">
        <f>IF(BE313=SecDLookups!$S$3,BF313,"")</f>
        <v/>
      </c>
      <c r="BT313" s="90" t="str">
        <f>IF(BE313=SecDLookups!$S$4,BF313,"")</f>
        <v/>
      </c>
      <c r="BU313" s="90" t="str">
        <f>IF(BG313=SecDLookups!$T$2,TRIM(LEFT(BH313, SEARCH("-",BH313,1)-1)),"")</f>
        <v/>
      </c>
      <c r="BV313" s="90" t="str">
        <f>IF(BG313=SecDLookups!$T$2,TRIM(RIGHT(BH313,LEN(BH313) - SEARCH("-",BH313,1))),"")</f>
        <v/>
      </c>
      <c r="BW313" s="90" t="str">
        <f>IF(BG313=SecDLookups!$T$3,BH313,"")</f>
        <v/>
      </c>
      <c r="BX313" s="90" t="str">
        <f>IF(BG313=SecDLookups!$T$4,BH313,"")</f>
        <v/>
      </c>
      <c r="BY313" s="90" t="str">
        <f>IF(BI313=SecDLookups!$U$2,TRIM(LEFT(BJ313, SEARCH("-",BJ313,1)-1)),"")</f>
        <v/>
      </c>
      <c r="BZ313" s="90" t="str">
        <f>IF(BI313=SecDLookups!$U$2,TRIM(RIGHT(BJ313, LEN(BJ313) - SEARCH("-",BJ313,1))),"")</f>
        <v/>
      </c>
      <c r="CA313" s="90" t="str">
        <f>IF(BI313=SecDLookups!$U$3,BJ313,"")</f>
        <v/>
      </c>
      <c r="CB313" s="90" t="str">
        <f>IF(BI313=SecDLookups!$U$4,BJ313,"")</f>
        <v/>
      </c>
      <c r="CC313" s="90" t="str">
        <f>IF(BK313=SecDLookups!$V$2,TRIM(LEFT(BL313, SEARCH("-",BL313,1)-1)),"")</f>
        <v/>
      </c>
      <c r="CD313" s="90" t="str">
        <f>IF(BK313=SecDLookups!$V$2,TRIM(RIGHT(BL313, LEN(BL313) - SEARCH("-",BL313,1))),"")</f>
        <v/>
      </c>
      <c r="CE313" s="90" t="str">
        <f>IF(BK313=SecDLookups!$V$3,BL313,"")</f>
        <v/>
      </c>
      <c r="CF313" s="90" t="str">
        <f>IF(BK313=SecDLookups!$V$4,BL313,"")</f>
        <v/>
      </c>
    </row>
    <row r="314" spans="28:84" x14ac:dyDescent="0.25">
      <c r="AB314" s="90"/>
      <c r="AC314" s="111">
        <f>'Securities Details'!C217</f>
        <v>0</v>
      </c>
      <c r="AD314" s="111">
        <f>'Securities Details'!D217</f>
        <v>0</v>
      </c>
      <c r="AE314" s="111">
        <f>'Securities Details'!E217</f>
        <v>0</v>
      </c>
      <c r="AF314" s="111">
        <f>'Securities Details'!F217</f>
        <v>0</v>
      </c>
      <c r="AG314" s="111">
        <f>'Securities Details'!G217</f>
        <v>0</v>
      </c>
      <c r="AH314" s="106" t="e">
        <f>VLOOKUP(AG314,SecDLookups!$D$2:$E$11,2,FALSE)</f>
        <v>#N/A</v>
      </c>
      <c r="AI314" s="106">
        <f>'Securities Details'!I217</f>
        <v>0</v>
      </c>
      <c r="AJ314" s="106">
        <f>'Securities Details'!J217</f>
        <v>0</v>
      </c>
      <c r="AK314" s="111">
        <f>'Securities Details'!K217</f>
        <v>0</v>
      </c>
      <c r="AL314" s="111">
        <f>'Securities Details'!L217</f>
        <v>0</v>
      </c>
      <c r="AM314" s="113">
        <f>'Securities Details'!M217</f>
        <v>0</v>
      </c>
      <c r="AN314" s="90">
        <f>'Securities Details'!N217</f>
        <v>0</v>
      </c>
      <c r="AO314" s="90">
        <f>'Securities Details'!O217</f>
        <v>0</v>
      </c>
      <c r="AP314" s="90">
        <f>'Securities Details'!P217</f>
        <v>0</v>
      </c>
      <c r="AQ314" s="90">
        <f>'Securities Details'!Q217</f>
        <v>0</v>
      </c>
      <c r="AR314" s="90">
        <f>'Securities Details'!R217</f>
        <v>0</v>
      </c>
      <c r="AS314" s="97">
        <f>'Securities Details'!S217</f>
        <v>0</v>
      </c>
      <c r="AT314" s="90">
        <f>'Securities Details'!T217</f>
        <v>0</v>
      </c>
      <c r="AU314" s="90">
        <f>'Securities Details'!U217</f>
        <v>0</v>
      </c>
      <c r="AV314" s="90" t="str">
        <f>IF(AU314="Yes",'Securities Details'!V217,"")</f>
        <v/>
      </c>
      <c r="AW314" s="90">
        <f>'Securities Details'!W217</f>
        <v>0</v>
      </c>
      <c r="AX314" s="90">
        <f>'Securities Details'!X217</f>
        <v>0</v>
      </c>
      <c r="AY314" s="97" t="str">
        <f>IF(AU314="Yes",'Securities Details'!Y217,"")</f>
        <v/>
      </c>
      <c r="AZ314" s="90" t="str">
        <f>IF(AU314="Yes",'Securities Details'!Z217,"")</f>
        <v/>
      </c>
      <c r="BA314" s="90">
        <f>'Securities Details'!AB217</f>
        <v>0</v>
      </c>
      <c r="BB314" s="90" t="str">
        <f>IF(AU314="Yes",'Securities Details'!AA217,"")</f>
        <v/>
      </c>
      <c r="BC314" s="90">
        <f>'Securities Details'!AC217</f>
        <v>0</v>
      </c>
      <c r="BD314" s="90">
        <f>'Securities Details'!AD217</f>
        <v>0</v>
      </c>
      <c r="BE314" s="90">
        <f>'Securities Details'!AE217</f>
        <v>0</v>
      </c>
      <c r="BF314" s="90">
        <f>'Securities Details'!AF217</f>
        <v>0</v>
      </c>
      <c r="BG314" s="90">
        <f>'Securities Details'!AG217</f>
        <v>0</v>
      </c>
      <c r="BH314" s="90">
        <f>'Securities Details'!AH217</f>
        <v>0</v>
      </c>
      <c r="BI314" s="90">
        <f>'Securities Details'!AI217</f>
        <v>0</v>
      </c>
      <c r="BJ314" s="90">
        <f>'Securities Details'!AJ217</f>
        <v>0</v>
      </c>
      <c r="BK314" s="90">
        <f>'Securities Details'!AK217</f>
        <v>0</v>
      </c>
      <c r="BL314" s="90">
        <f>'Securities Details'!AL217</f>
        <v>0</v>
      </c>
      <c r="BM314" s="90">
        <f>'Securities Details'!AM217</f>
        <v>0</v>
      </c>
      <c r="BN314" s="90" t="str">
        <f>IF('Securities Details'!AN217="","",IF('Securities Details'!$E$11="Yes",'Securities Details'!AN217,""))</f>
        <v/>
      </c>
      <c r="BO314" s="90" t="str">
        <f>IF('Securities Details'!AO217="","",IF('Securities Details'!$E$11="Yes",'Securities Details'!AO217,""))</f>
        <v/>
      </c>
      <c r="BP314" s="90" t="str">
        <f>IF('Securities Details'!$E$11="Yes",'Securities Details'!AP217,"")</f>
        <v/>
      </c>
      <c r="BQ314" s="90" t="str">
        <f>IF(BE314=SecDLookups!$S$2,TRIM(LEFT(BF314, SEARCH("-",BF314,1)-1)),"")</f>
        <v/>
      </c>
      <c r="BR314" s="90" t="str">
        <f>IF(BE314=SecDLookups!$S$2,TRIM(RIGHT(BF314, LEN(BF314) - SEARCH("-",BF314,1))),"")</f>
        <v/>
      </c>
      <c r="BS314" s="90" t="str">
        <f>IF(BE314=SecDLookups!$S$3,BF314,"")</f>
        <v/>
      </c>
      <c r="BT314" s="90" t="str">
        <f>IF(BE314=SecDLookups!$S$4,BF314,"")</f>
        <v/>
      </c>
      <c r="BU314" s="90" t="str">
        <f>IF(BG314=SecDLookups!$T$2,TRIM(LEFT(BH314, SEARCH("-",BH314,1)-1)),"")</f>
        <v/>
      </c>
      <c r="BV314" s="90" t="str">
        <f>IF(BG314=SecDLookups!$T$2,TRIM(RIGHT(BH314,LEN(BH314) - SEARCH("-",BH314,1))),"")</f>
        <v/>
      </c>
      <c r="BW314" s="90" t="str">
        <f>IF(BG314=SecDLookups!$T$3,BH314,"")</f>
        <v/>
      </c>
      <c r="BX314" s="90" t="str">
        <f>IF(BG314=SecDLookups!$T$4,BH314,"")</f>
        <v/>
      </c>
      <c r="BY314" s="90" t="str">
        <f>IF(BI314=SecDLookups!$U$2,TRIM(LEFT(BJ314, SEARCH("-",BJ314,1)-1)),"")</f>
        <v/>
      </c>
      <c r="BZ314" s="90" t="str">
        <f>IF(BI314=SecDLookups!$U$2,TRIM(RIGHT(BJ314, LEN(BJ314) - SEARCH("-",BJ314,1))),"")</f>
        <v/>
      </c>
      <c r="CA314" s="90" t="str">
        <f>IF(BI314=SecDLookups!$U$3,BJ314,"")</f>
        <v/>
      </c>
      <c r="CB314" s="90" t="str">
        <f>IF(BI314=SecDLookups!$U$4,BJ314,"")</f>
        <v/>
      </c>
      <c r="CC314" s="90" t="str">
        <f>IF(BK314=SecDLookups!$V$2,TRIM(LEFT(BL314, SEARCH("-",BL314,1)-1)),"")</f>
        <v/>
      </c>
      <c r="CD314" s="90" t="str">
        <f>IF(BK314=SecDLookups!$V$2,TRIM(RIGHT(BL314, LEN(BL314) - SEARCH("-",BL314,1))),"")</f>
        <v/>
      </c>
      <c r="CE314" s="90" t="str">
        <f>IF(BK314=SecDLookups!$V$3,BL314,"")</f>
        <v/>
      </c>
      <c r="CF314" s="90" t="str">
        <f>IF(BK314=SecDLookups!$V$4,BL314,"")</f>
        <v/>
      </c>
    </row>
    <row r="315" spans="28:84" x14ac:dyDescent="0.25">
      <c r="AB315" s="90"/>
      <c r="AC315" s="111">
        <f>'Securities Details'!C218</f>
        <v>0</v>
      </c>
      <c r="AD315" s="111">
        <f>'Securities Details'!D218</f>
        <v>0</v>
      </c>
      <c r="AE315" s="111">
        <f>'Securities Details'!E218</f>
        <v>0</v>
      </c>
      <c r="AF315" s="111">
        <f>'Securities Details'!F218</f>
        <v>0</v>
      </c>
      <c r="AG315" s="111">
        <f>'Securities Details'!G218</f>
        <v>0</v>
      </c>
      <c r="AH315" s="106" t="e">
        <f>VLOOKUP(AG315,SecDLookups!$D$2:$E$11,2,FALSE)</f>
        <v>#N/A</v>
      </c>
      <c r="AI315" s="106">
        <f>'Securities Details'!I218</f>
        <v>0</v>
      </c>
      <c r="AJ315" s="106">
        <f>'Securities Details'!J218</f>
        <v>0</v>
      </c>
      <c r="AK315" s="111">
        <f>'Securities Details'!K218</f>
        <v>0</v>
      </c>
      <c r="AL315" s="111">
        <f>'Securities Details'!L218</f>
        <v>0</v>
      </c>
      <c r="AM315" s="113">
        <f>'Securities Details'!M218</f>
        <v>0</v>
      </c>
      <c r="AN315" s="90">
        <f>'Securities Details'!N218</f>
        <v>0</v>
      </c>
      <c r="AO315" s="90">
        <f>'Securities Details'!O218</f>
        <v>0</v>
      </c>
      <c r="AP315" s="90">
        <f>'Securities Details'!P218</f>
        <v>0</v>
      </c>
      <c r="AQ315" s="90">
        <f>'Securities Details'!Q218</f>
        <v>0</v>
      </c>
      <c r="AR315" s="90">
        <f>'Securities Details'!R218</f>
        <v>0</v>
      </c>
      <c r="AS315" s="97">
        <f>'Securities Details'!S218</f>
        <v>0</v>
      </c>
      <c r="AT315" s="90">
        <f>'Securities Details'!T218</f>
        <v>0</v>
      </c>
      <c r="AU315" s="90">
        <f>'Securities Details'!U218</f>
        <v>0</v>
      </c>
      <c r="AV315" s="90" t="str">
        <f>IF(AU315="Yes",'Securities Details'!V218,"")</f>
        <v/>
      </c>
      <c r="AW315" s="90">
        <f>'Securities Details'!W218</f>
        <v>0</v>
      </c>
      <c r="AX315" s="90">
        <f>'Securities Details'!X218</f>
        <v>0</v>
      </c>
      <c r="AY315" s="97" t="str">
        <f>IF(AU315="Yes",'Securities Details'!Y218,"")</f>
        <v/>
      </c>
      <c r="AZ315" s="90" t="str">
        <f>IF(AU315="Yes",'Securities Details'!Z218,"")</f>
        <v/>
      </c>
      <c r="BA315" s="90">
        <f>'Securities Details'!AB218</f>
        <v>0</v>
      </c>
      <c r="BB315" s="90" t="str">
        <f>IF(AU315="Yes",'Securities Details'!AA218,"")</f>
        <v/>
      </c>
      <c r="BC315" s="90">
        <f>'Securities Details'!AC218</f>
        <v>0</v>
      </c>
      <c r="BD315" s="90">
        <f>'Securities Details'!AD218</f>
        <v>0</v>
      </c>
      <c r="BE315" s="90">
        <f>'Securities Details'!AE218</f>
        <v>0</v>
      </c>
      <c r="BF315" s="90">
        <f>'Securities Details'!AF218</f>
        <v>0</v>
      </c>
      <c r="BG315" s="90">
        <f>'Securities Details'!AG218</f>
        <v>0</v>
      </c>
      <c r="BH315" s="90">
        <f>'Securities Details'!AH218</f>
        <v>0</v>
      </c>
      <c r="BI315" s="90">
        <f>'Securities Details'!AI218</f>
        <v>0</v>
      </c>
      <c r="BJ315" s="90">
        <f>'Securities Details'!AJ218</f>
        <v>0</v>
      </c>
      <c r="BK315" s="90">
        <f>'Securities Details'!AK218</f>
        <v>0</v>
      </c>
      <c r="BL315" s="90">
        <f>'Securities Details'!AL218</f>
        <v>0</v>
      </c>
      <c r="BM315" s="90">
        <f>'Securities Details'!AM218</f>
        <v>0</v>
      </c>
      <c r="BN315" s="90" t="str">
        <f>IF('Securities Details'!AN218="","",IF('Securities Details'!$E$11="Yes",'Securities Details'!AN218,""))</f>
        <v/>
      </c>
      <c r="BO315" s="90" t="str">
        <f>IF('Securities Details'!AO218="","",IF('Securities Details'!$E$11="Yes",'Securities Details'!AO218,""))</f>
        <v/>
      </c>
      <c r="BP315" s="90" t="str">
        <f>IF('Securities Details'!$E$11="Yes",'Securities Details'!AP218,"")</f>
        <v/>
      </c>
      <c r="BQ315" s="90" t="str">
        <f>IF(BE315=SecDLookups!$S$2,TRIM(LEFT(BF315, SEARCH("-",BF315,1)-1)),"")</f>
        <v/>
      </c>
      <c r="BR315" s="90" t="str">
        <f>IF(BE315=SecDLookups!$S$2,TRIM(RIGHT(BF315, LEN(BF315) - SEARCH("-",BF315,1))),"")</f>
        <v/>
      </c>
      <c r="BS315" s="90" t="str">
        <f>IF(BE315=SecDLookups!$S$3,BF315,"")</f>
        <v/>
      </c>
      <c r="BT315" s="90" t="str">
        <f>IF(BE315=SecDLookups!$S$4,BF315,"")</f>
        <v/>
      </c>
      <c r="BU315" s="90" t="str">
        <f>IF(BG315=SecDLookups!$T$2,TRIM(LEFT(BH315, SEARCH("-",BH315,1)-1)),"")</f>
        <v/>
      </c>
      <c r="BV315" s="90" t="str">
        <f>IF(BG315=SecDLookups!$T$2,TRIM(RIGHT(BH315,LEN(BH315) - SEARCH("-",BH315,1))),"")</f>
        <v/>
      </c>
      <c r="BW315" s="90" t="str">
        <f>IF(BG315=SecDLookups!$T$3,BH315,"")</f>
        <v/>
      </c>
      <c r="BX315" s="90" t="str">
        <f>IF(BG315=SecDLookups!$T$4,BH315,"")</f>
        <v/>
      </c>
      <c r="BY315" s="90" t="str">
        <f>IF(BI315=SecDLookups!$U$2,TRIM(LEFT(BJ315, SEARCH("-",BJ315,1)-1)),"")</f>
        <v/>
      </c>
      <c r="BZ315" s="90" t="str">
        <f>IF(BI315=SecDLookups!$U$2,TRIM(RIGHT(BJ315, LEN(BJ315) - SEARCH("-",BJ315,1))),"")</f>
        <v/>
      </c>
      <c r="CA315" s="90" t="str">
        <f>IF(BI315=SecDLookups!$U$3,BJ315,"")</f>
        <v/>
      </c>
      <c r="CB315" s="90" t="str">
        <f>IF(BI315=SecDLookups!$U$4,BJ315,"")</f>
        <v/>
      </c>
      <c r="CC315" s="90" t="str">
        <f>IF(BK315=SecDLookups!$V$2,TRIM(LEFT(BL315, SEARCH("-",BL315,1)-1)),"")</f>
        <v/>
      </c>
      <c r="CD315" s="90" t="str">
        <f>IF(BK315=SecDLookups!$V$2,TRIM(RIGHT(BL315, LEN(BL315) - SEARCH("-",BL315,1))),"")</f>
        <v/>
      </c>
      <c r="CE315" s="90" t="str">
        <f>IF(BK315=SecDLookups!$V$3,BL315,"")</f>
        <v/>
      </c>
      <c r="CF315" s="90" t="str">
        <f>IF(BK315=SecDLookups!$V$4,BL315,"")</f>
        <v/>
      </c>
    </row>
    <row r="316" spans="28:84" x14ac:dyDescent="0.25">
      <c r="AB316" s="90"/>
      <c r="AC316" s="111">
        <f>'Securities Details'!C219</f>
        <v>0</v>
      </c>
      <c r="AD316" s="111">
        <f>'Securities Details'!D219</f>
        <v>0</v>
      </c>
      <c r="AE316" s="111">
        <f>'Securities Details'!E219</f>
        <v>0</v>
      </c>
      <c r="AF316" s="111">
        <f>'Securities Details'!F219</f>
        <v>0</v>
      </c>
      <c r="AG316" s="111">
        <f>'Securities Details'!G219</f>
        <v>0</v>
      </c>
      <c r="AH316" s="106" t="e">
        <f>VLOOKUP(AG316,SecDLookups!$D$2:$E$11,2,FALSE)</f>
        <v>#N/A</v>
      </c>
      <c r="AI316" s="106">
        <f>'Securities Details'!I219</f>
        <v>0</v>
      </c>
      <c r="AJ316" s="106">
        <f>'Securities Details'!J219</f>
        <v>0</v>
      </c>
      <c r="AK316" s="111">
        <f>'Securities Details'!K219</f>
        <v>0</v>
      </c>
      <c r="AL316" s="111">
        <f>'Securities Details'!L219</f>
        <v>0</v>
      </c>
      <c r="AM316" s="113">
        <f>'Securities Details'!M219</f>
        <v>0</v>
      </c>
      <c r="AN316" s="90">
        <f>'Securities Details'!N219</f>
        <v>0</v>
      </c>
      <c r="AO316" s="90">
        <f>'Securities Details'!O219</f>
        <v>0</v>
      </c>
      <c r="AP316" s="90">
        <f>'Securities Details'!P219</f>
        <v>0</v>
      </c>
      <c r="AQ316" s="90">
        <f>'Securities Details'!Q219</f>
        <v>0</v>
      </c>
      <c r="AR316" s="90">
        <f>'Securities Details'!R219</f>
        <v>0</v>
      </c>
      <c r="AS316" s="97">
        <f>'Securities Details'!S219</f>
        <v>0</v>
      </c>
      <c r="AT316" s="90">
        <f>'Securities Details'!T219</f>
        <v>0</v>
      </c>
      <c r="AU316" s="90">
        <f>'Securities Details'!U219</f>
        <v>0</v>
      </c>
      <c r="AV316" s="90" t="str">
        <f>IF(AU316="Yes",'Securities Details'!V219,"")</f>
        <v/>
      </c>
      <c r="AW316" s="90">
        <f>'Securities Details'!W219</f>
        <v>0</v>
      </c>
      <c r="AX316" s="90">
        <f>'Securities Details'!X219</f>
        <v>0</v>
      </c>
      <c r="AY316" s="97" t="str">
        <f>IF(AU316="Yes",'Securities Details'!Y219,"")</f>
        <v/>
      </c>
      <c r="AZ316" s="90" t="str">
        <f>IF(AU316="Yes",'Securities Details'!Z219,"")</f>
        <v/>
      </c>
      <c r="BA316" s="90">
        <f>'Securities Details'!AB219</f>
        <v>0</v>
      </c>
      <c r="BB316" s="90" t="str">
        <f>IF(AU316="Yes",'Securities Details'!AA219,"")</f>
        <v/>
      </c>
      <c r="BC316" s="90">
        <f>'Securities Details'!AC219</f>
        <v>0</v>
      </c>
      <c r="BD316" s="90">
        <f>'Securities Details'!AD219</f>
        <v>0</v>
      </c>
      <c r="BE316" s="90">
        <f>'Securities Details'!AE219</f>
        <v>0</v>
      </c>
      <c r="BF316" s="90">
        <f>'Securities Details'!AF219</f>
        <v>0</v>
      </c>
      <c r="BG316" s="90">
        <f>'Securities Details'!AG219</f>
        <v>0</v>
      </c>
      <c r="BH316" s="90">
        <f>'Securities Details'!AH219</f>
        <v>0</v>
      </c>
      <c r="BI316" s="90">
        <f>'Securities Details'!AI219</f>
        <v>0</v>
      </c>
      <c r="BJ316" s="90">
        <f>'Securities Details'!AJ219</f>
        <v>0</v>
      </c>
      <c r="BK316" s="90">
        <f>'Securities Details'!AK219</f>
        <v>0</v>
      </c>
      <c r="BL316" s="90">
        <f>'Securities Details'!AL219</f>
        <v>0</v>
      </c>
      <c r="BM316" s="90">
        <f>'Securities Details'!AM219</f>
        <v>0</v>
      </c>
      <c r="BN316" s="90" t="str">
        <f>IF('Securities Details'!AN219="","",IF('Securities Details'!$E$11="Yes",'Securities Details'!AN219,""))</f>
        <v/>
      </c>
      <c r="BO316" s="90" t="str">
        <f>IF('Securities Details'!AO219="","",IF('Securities Details'!$E$11="Yes",'Securities Details'!AO219,""))</f>
        <v/>
      </c>
      <c r="BP316" s="90" t="str">
        <f>IF('Securities Details'!$E$11="Yes",'Securities Details'!AP219,"")</f>
        <v/>
      </c>
      <c r="BQ316" s="90" t="str">
        <f>IF(BE316=SecDLookups!$S$2,TRIM(LEFT(BF316, SEARCH("-",BF316,1)-1)),"")</f>
        <v/>
      </c>
      <c r="BR316" s="90" t="str">
        <f>IF(BE316=SecDLookups!$S$2,TRIM(RIGHT(BF316, LEN(BF316) - SEARCH("-",BF316,1))),"")</f>
        <v/>
      </c>
      <c r="BS316" s="90" t="str">
        <f>IF(BE316=SecDLookups!$S$3,BF316,"")</f>
        <v/>
      </c>
      <c r="BT316" s="90" t="str">
        <f>IF(BE316=SecDLookups!$S$4,BF316,"")</f>
        <v/>
      </c>
      <c r="BU316" s="90" t="str">
        <f>IF(BG316=SecDLookups!$T$2,TRIM(LEFT(BH316, SEARCH("-",BH316,1)-1)),"")</f>
        <v/>
      </c>
      <c r="BV316" s="90" t="str">
        <f>IF(BG316=SecDLookups!$T$2,TRIM(RIGHT(BH316,LEN(BH316) - SEARCH("-",BH316,1))),"")</f>
        <v/>
      </c>
      <c r="BW316" s="90" t="str">
        <f>IF(BG316=SecDLookups!$T$3,BH316,"")</f>
        <v/>
      </c>
      <c r="BX316" s="90" t="str">
        <f>IF(BG316=SecDLookups!$T$4,BH316,"")</f>
        <v/>
      </c>
      <c r="BY316" s="90" t="str">
        <f>IF(BI316=SecDLookups!$U$2,TRIM(LEFT(BJ316, SEARCH("-",BJ316,1)-1)),"")</f>
        <v/>
      </c>
      <c r="BZ316" s="90" t="str">
        <f>IF(BI316=SecDLookups!$U$2,TRIM(RIGHT(BJ316, LEN(BJ316) - SEARCH("-",BJ316,1))),"")</f>
        <v/>
      </c>
      <c r="CA316" s="90" t="str">
        <f>IF(BI316=SecDLookups!$U$3,BJ316,"")</f>
        <v/>
      </c>
      <c r="CB316" s="90" t="str">
        <f>IF(BI316=SecDLookups!$U$4,BJ316,"")</f>
        <v/>
      </c>
      <c r="CC316" s="90" t="str">
        <f>IF(BK316=SecDLookups!$V$2,TRIM(LEFT(BL316, SEARCH("-",BL316,1)-1)),"")</f>
        <v/>
      </c>
      <c r="CD316" s="90" t="str">
        <f>IF(BK316=SecDLookups!$V$2,TRIM(RIGHT(BL316, LEN(BL316) - SEARCH("-",BL316,1))),"")</f>
        <v/>
      </c>
      <c r="CE316" s="90" t="str">
        <f>IF(BK316=SecDLookups!$V$3,BL316,"")</f>
        <v/>
      </c>
      <c r="CF316" s="90" t="str">
        <f>IF(BK316=SecDLookups!$V$4,BL316,"")</f>
        <v/>
      </c>
    </row>
  </sheetData>
  <mergeCells count="2">
    <mergeCell ref="BN113:BP113"/>
    <mergeCell ref="BQ113:CF113"/>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12"/>
  <sheetViews>
    <sheetView tabSelected="1" zoomScaleNormal="100" workbookViewId="0"/>
  </sheetViews>
  <sheetFormatPr defaultColWidth="0" defaultRowHeight="15" zeroHeight="1" x14ac:dyDescent="0.25"/>
  <cols>
    <col min="1" max="1" width="8.7109375" style="129" customWidth="1"/>
    <col min="2" max="2" width="10.28515625" style="264" customWidth="1"/>
    <col min="3" max="3" width="3.7109375" style="129" customWidth="1"/>
    <col min="4" max="4" width="42.7109375" style="265" customWidth="1"/>
    <col min="5" max="5" width="44.7109375" style="265" customWidth="1"/>
    <col min="6" max="6" width="22.7109375" style="129" bestFit="1" customWidth="1"/>
    <col min="7" max="7" width="21.28515625" style="129" customWidth="1"/>
    <col min="8" max="8" width="3.7109375" style="250" customWidth="1"/>
    <col min="9" max="9" width="5.5703125" style="250" customWidth="1"/>
    <col min="10" max="17" width="0" style="129" hidden="1" customWidth="1"/>
    <col min="18" max="16384" width="8.7109375" style="129" hidden="1"/>
  </cols>
  <sheetData>
    <row r="1" spans="1:9" ht="93.6" customHeight="1" x14ac:dyDescent="0.25">
      <c r="A1" s="237"/>
      <c r="B1" s="238"/>
      <c r="C1" s="238"/>
      <c r="D1" s="239"/>
      <c r="E1" s="240" t="s">
        <v>715</v>
      </c>
      <c r="F1" s="241"/>
      <c r="G1" s="242"/>
      <c r="H1" s="238"/>
      <c r="I1" s="238"/>
    </row>
    <row r="2" spans="1:9" x14ac:dyDescent="0.25">
      <c r="A2" s="237"/>
      <c r="B2" s="138"/>
      <c r="C2" s="125"/>
      <c r="D2" s="243"/>
      <c r="E2" s="243"/>
      <c r="F2" s="125"/>
      <c r="G2" s="125"/>
      <c r="H2" s="238"/>
      <c r="I2" s="238"/>
    </row>
    <row r="3" spans="1:9" x14ac:dyDescent="0.25">
      <c r="A3" s="237"/>
      <c r="B3" s="177" t="s">
        <v>40</v>
      </c>
      <c r="C3" s="130"/>
      <c r="D3" s="244" t="s">
        <v>0</v>
      </c>
      <c r="E3" s="245" t="s">
        <v>79</v>
      </c>
      <c r="F3" s="177" t="s">
        <v>1</v>
      </c>
      <c r="G3" s="177" t="s">
        <v>1</v>
      </c>
      <c r="H3" s="238"/>
      <c r="I3" s="238"/>
    </row>
    <row r="4" spans="1:9" x14ac:dyDescent="0.25">
      <c r="A4" s="237"/>
      <c r="B4" s="138"/>
      <c r="C4" s="125"/>
      <c r="D4" s="243"/>
      <c r="E4" s="243"/>
      <c r="F4" s="138"/>
      <c r="G4" s="138"/>
      <c r="H4" s="238"/>
      <c r="I4" s="238"/>
    </row>
    <row r="5" spans="1:9" x14ac:dyDescent="0.25">
      <c r="A5" s="237"/>
      <c r="B5" s="133" t="s">
        <v>710</v>
      </c>
      <c r="C5" s="125"/>
      <c r="D5" s="134" t="s">
        <v>65</v>
      </c>
      <c r="E5" s="246"/>
      <c r="F5" s="138"/>
      <c r="G5" s="138"/>
      <c r="H5" s="238"/>
      <c r="I5" s="238"/>
    </row>
    <row r="6" spans="1:9" x14ac:dyDescent="0.25">
      <c r="A6" s="237"/>
      <c r="B6" s="177">
        <v>1</v>
      </c>
      <c r="C6" s="125"/>
      <c r="D6" s="246" t="s">
        <v>99</v>
      </c>
      <c r="E6" s="246" t="str">
        <f>IF('Submission Details'!C4=1,"New Submission","Update Submission")</f>
        <v>New Submission</v>
      </c>
      <c r="F6" s="138"/>
      <c r="G6" s="247"/>
      <c r="H6" s="238"/>
      <c r="I6" s="238"/>
    </row>
    <row r="7" spans="1:9" x14ac:dyDescent="0.25">
      <c r="A7" s="237"/>
      <c r="B7" s="138"/>
      <c r="C7" s="125"/>
      <c r="D7" s="246"/>
      <c r="E7" s="246"/>
      <c r="F7" s="138"/>
      <c r="G7" s="247"/>
      <c r="H7" s="238"/>
      <c r="I7" s="238"/>
    </row>
    <row r="8" spans="1:9" x14ac:dyDescent="0.25">
      <c r="A8" s="237"/>
      <c r="B8" s="177">
        <v>2</v>
      </c>
      <c r="C8" s="125"/>
      <c r="D8" s="246" t="s">
        <v>123</v>
      </c>
      <c r="E8" s="246" t="str">
        <f>IF(ISBLANK('Submission Details'!C18),"",'Submission Details'!C18)</f>
        <v/>
      </c>
      <c r="F8" s="138" t="str">
        <f>IF(NOT(ISBLANK('Submission Details'!C18)),"Valid","Invalid")</f>
        <v>Invalid</v>
      </c>
      <c r="G8" s="247">
        <f>IF(F8="Valid",1,0)</f>
        <v>0</v>
      </c>
      <c r="H8" s="238"/>
      <c r="I8" s="238"/>
    </row>
    <row r="9" spans="1:9" x14ac:dyDescent="0.25">
      <c r="A9" s="237"/>
      <c r="B9" s="138"/>
      <c r="C9" s="125"/>
      <c r="D9" s="246" t="s">
        <v>43</v>
      </c>
      <c r="E9" s="246" t="str">
        <f>IF(ISBLANK('Submission Details'!C19),"",'Submission Details'!C19)</f>
        <v/>
      </c>
      <c r="F9" s="138" t="str">
        <f>IF(NOT(ISBLANK('Submission Details'!C19)),"Valid","Invalid")</f>
        <v>Invalid</v>
      </c>
      <c r="G9" s="247">
        <f>IF(F9="Valid",1,0)</f>
        <v>0</v>
      </c>
      <c r="H9" s="238"/>
      <c r="I9" s="238"/>
    </row>
    <row r="10" spans="1:9" x14ac:dyDescent="0.25">
      <c r="A10" s="237"/>
      <c r="B10" s="138"/>
      <c r="C10" s="125"/>
      <c r="D10" s="246" t="s">
        <v>117</v>
      </c>
      <c r="E10" s="246" t="str">
        <f>IF(ISBLANK('Submission Details'!C20),"",'Submission Details'!C20)</f>
        <v/>
      </c>
      <c r="F10" s="138" t="str">
        <f>IF(NOT(ISBLANK('Submission Details'!C20)),"Valid","Invalid")</f>
        <v>Invalid</v>
      </c>
      <c r="G10" s="247">
        <f>IF(F10="Valid",1,0)</f>
        <v>0</v>
      </c>
      <c r="H10" s="238"/>
      <c r="I10" s="238"/>
    </row>
    <row r="11" spans="1:9" x14ac:dyDescent="0.25">
      <c r="A11" s="237"/>
      <c r="B11" s="177">
        <v>3</v>
      </c>
      <c r="C11" s="125"/>
      <c r="D11" s="245" t="s">
        <v>100</v>
      </c>
      <c r="E11" s="245" t="str">
        <f>'Submission Details'!E22</f>
        <v>Filling Only</v>
      </c>
      <c r="F11" s="138"/>
      <c r="G11" s="247"/>
      <c r="H11" s="238"/>
      <c r="I11" s="238"/>
    </row>
    <row r="12" spans="1:9" x14ac:dyDescent="0.25">
      <c r="A12" s="237"/>
      <c r="B12" s="138"/>
      <c r="C12" s="125"/>
      <c r="D12" s="248"/>
      <c r="E12" s="246"/>
      <c r="F12" s="138"/>
      <c r="G12" s="138"/>
      <c r="H12" s="238"/>
      <c r="I12" s="238"/>
    </row>
    <row r="13" spans="1:9" x14ac:dyDescent="0.25">
      <c r="A13" s="237"/>
      <c r="B13" s="138"/>
      <c r="C13" s="125"/>
      <c r="D13" s="243"/>
      <c r="E13" s="246"/>
      <c r="F13" s="138"/>
      <c r="G13" s="138"/>
      <c r="H13" s="238"/>
      <c r="I13" s="238"/>
    </row>
    <row r="14" spans="1:9" x14ac:dyDescent="0.25">
      <c r="A14" s="237"/>
      <c r="B14" s="177">
        <v>4</v>
      </c>
      <c r="C14" s="125"/>
      <c r="D14" s="134" t="s">
        <v>53</v>
      </c>
      <c r="E14" s="246"/>
      <c r="F14" s="138"/>
      <c r="G14" s="138"/>
      <c r="H14" s="238"/>
      <c r="I14" s="238"/>
    </row>
    <row r="15" spans="1:9" x14ac:dyDescent="0.25">
      <c r="A15" s="237"/>
      <c r="B15" s="138"/>
      <c r="C15" s="125"/>
      <c r="D15" s="246" t="s">
        <v>50</v>
      </c>
      <c r="E15" s="246" t="str">
        <f>IF(ISBLANK('Submission Details'!C27),"",'Submission Details'!C27)</f>
        <v/>
      </c>
      <c r="F15" s="138" t="str">
        <f>IF(NOT(ISBLANK('Submission Details'!C27)),"Valid","Invalid")</f>
        <v>Invalid</v>
      </c>
      <c r="G15" s="247">
        <f>IF(F15="Valid",1,0)</f>
        <v>0</v>
      </c>
      <c r="H15" s="238"/>
      <c r="I15" s="238"/>
    </row>
    <row r="16" spans="1:9" x14ac:dyDescent="0.25">
      <c r="A16" s="237"/>
      <c r="B16" s="138"/>
      <c r="C16" s="125"/>
      <c r="D16" s="246" t="s">
        <v>51</v>
      </c>
      <c r="E16" s="249" t="str">
        <f>IF(ISBLANK('Submission Details'!C28),"",'Submission Details'!C28)</f>
        <v/>
      </c>
      <c r="F16" s="138" t="str">
        <f>IF(NOT(ISBLANK('Submission Details'!C28)),"Valid","Invalid")</f>
        <v>Invalid</v>
      </c>
      <c r="G16" s="247">
        <f>IF(F16="Valid",1,0)</f>
        <v>0</v>
      </c>
      <c r="H16" s="238"/>
      <c r="I16" s="238"/>
    </row>
    <row r="17" spans="1:17" x14ac:dyDescent="0.25">
      <c r="A17" s="237"/>
      <c r="B17" s="138"/>
      <c r="C17" s="125"/>
      <c r="D17" s="248"/>
      <c r="E17" s="246"/>
      <c r="F17" s="138"/>
      <c r="G17" s="247"/>
      <c r="H17" s="238"/>
      <c r="I17" s="238"/>
    </row>
    <row r="18" spans="1:17" x14ac:dyDescent="0.25">
      <c r="A18" s="237"/>
      <c r="B18" s="138"/>
      <c r="C18" s="125"/>
      <c r="D18" s="243"/>
      <c r="E18" s="246"/>
      <c r="F18" s="138"/>
      <c r="G18" s="247"/>
      <c r="H18" s="238"/>
      <c r="I18" s="238"/>
    </row>
    <row r="19" spans="1:17" x14ac:dyDescent="0.25">
      <c r="A19" s="237"/>
      <c r="B19" s="177">
        <v>5</v>
      </c>
      <c r="C19" s="125"/>
      <c r="D19" s="134" t="s">
        <v>700</v>
      </c>
      <c r="E19" s="246"/>
      <c r="F19" s="138"/>
      <c r="G19" s="247"/>
      <c r="H19" s="238"/>
      <c r="I19" s="238"/>
    </row>
    <row r="20" spans="1:17" s="250" customFormat="1" x14ac:dyDescent="0.25">
      <c r="A20" s="237"/>
      <c r="B20" s="138"/>
      <c r="C20" s="125"/>
      <c r="D20" s="134"/>
      <c r="E20" s="246"/>
      <c r="F20" s="138"/>
      <c r="G20" s="247"/>
      <c r="H20" s="238"/>
      <c r="I20" s="238"/>
    </row>
    <row r="21" spans="1:17" s="250" customFormat="1" x14ac:dyDescent="0.25">
      <c r="A21" s="237"/>
      <c r="B21" s="138"/>
      <c r="C21" s="125"/>
      <c r="D21" s="246" t="s">
        <v>71</v>
      </c>
      <c r="E21" s="246" t="str">
        <f>IF(ISBLANK('Submission Details'!C33),"",'Submission Details'!C33)</f>
        <v/>
      </c>
      <c r="F21" s="138" t="str">
        <f>IF(NOT(ISBLANK('Submission Details'!C33)),"Valid","Invalid")</f>
        <v>Invalid</v>
      </c>
      <c r="G21" s="247">
        <f t="shared" ref="G21:G29" si="0">IF(F21="Valid",1,0)</f>
        <v>0</v>
      </c>
      <c r="H21" s="238"/>
      <c r="I21" s="238"/>
    </row>
    <row r="22" spans="1:17" s="250" customFormat="1" x14ac:dyDescent="0.25">
      <c r="A22" s="237"/>
      <c r="B22" s="138"/>
      <c r="C22" s="125"/>
      <c r="D22" s="246" t="s">
        <v>81</v>
      </c>
      <c r="E22" s="246" t="str">
        <f>IF(ISBLANK('Submission Details'!C34),"",'Submission Details'!C34)</f>
        <v/>
      </c>
      <c r="F22" s="138" t="str">
        <f>IF(NOT(ISBLANK('Submission Details'!C34)),"Valid","Invalid")</f>
        <v>Invalid</v>
      </c>
      <c r="G22" s="247">
        <f t="shared" si="0"/>
        <v>0</v>
      </c>
      <c r="H22" s="238"/>
      <c r="I22" s="238"/>
    </row>
    <row r="23" spans="1:17" s="250" customFormat="1" x14ac:dyDescent="0.25">
      <c r="A23" s="237"/>
      <c r="B23" s="138"/>
      <c r="C23" s="125"/>
      <c r="D23" s="246" t="s">
        <v>88</v>
      </c>
      <c r="E23" s="246" t="str">
        <f>IF(ISBLANK('Submission Details'!C35),"",'Submission Details'!C35)</f>
        <v/>
      </c>
      <c r="F23" s="138" t="str">
        <f>IF(NOT(ISBLANK('Submission Details'!C35)),"Valid","Invalid")</f>
        <v>Invalid</v>
      </c>
      <c r="G23" s="247">
        <f t="shared" si="0"/>
        <v>0</v>
      </c>
      <c r="H23" s="238"/>
      <c r="I23" s="238"/>
    </row>
    <row r="24" spans="1:17" s="250" customFormat="1" x14ac:dyDescent="0.25">
      <c r="A24" s="237"/>
      <c r="B24" s="138"/>
      <c r="C24" s="125"/>
      <c r="D24" s="246"/>
      <c r="E24" s="246"/>
      <c r="F24" s="138"/>
      <c r="G24" s="247"/>
      <c r="H24" s="238"/>
      <c r="I24" s="238"/>
    </row>
    <row r="25" spans="1:17" s="250" customFormat="1" x14ac:dyDescent="0.25">
      <c r="A25" s="237"/>
      <c r="B25" s="177">
        <v>6</v>
      </c>
      <c r="C25" s="125"/>
      <c r="D25" s="130" t="s">
        <v>699</v>
      </c>
      <c r="E25" s="246"/>
      <c r="F25" s="138"/>
      <c r="G25" s="247"/>
      <c r="H25" s="238"/>
      <c r="I25" s="238"/>
    </row>
    <row r="26" spans="1:17" s="250" customFormat="1" ht="69" customHeight="1" x14ac:dyDescent="0.25">
      <c r="A26" s="237"/>
      <c r="B26" s="138"/>
      <c r="C26" s="125"/>
      <c r="D26" s="298" t="s">
        <v>698</v>
      </c>
      <c r="E26" s="298"/>
      <c r="F26" s="138" t="str">
        <f>IF('Submission Details'!A49=TRUE,"Valid","Invalid")</f>
        <v>Invalid</v>
      </c>
      <c r="G26" s="251">
        <f t="shared" ref="G26" si="1">IF(F26="Valid",1,0)</f>
        <v>0</v>
      </c>
      <c r="H26" s="238"/>
      <c r="I26" s="238"/>
    </row>
    <row r="27" spans="1:17" s="250" customFormat="1" x14ac:dyDescent="0.25">
      <c r="A27" s="237"/>
      <c r="B27" s="133" t="s">
        <v>709</v>
      </c>
      <c r="C27" s="125"/>
      <c r="D27" s="134" t="s">
        <v>66</v>
      </c>
      <c r="E27" s="246"/>
      <c r="F27" s="138"/>
      <c r="G27" s="247"/>
      <c r="H27" s="238"/>
      <c r="I27" s="238"/>
    </row>
    <row r="28" spans="1:17" s="250" customFormat="1" x14ac:dyDescent="0.25">
      <c r="A28" s="237"/>
      <c r="B28" s="177"/>
      <c r="C28" s="125"/>
      <c r="D28" s="243"/>
      <c r="E28" s="246"/>
      <c r="F28" s="138"/>
      <c r="G28" s="247"/>
      <c r="H28" s="238"/>
      <c r="I28" s="238"/>
    </row>
    <row r="29" spans="1:17" x14ac:dyDescent="0.25">
      <c r="A29" s="237"/>
      <c r="B29" s="177"/>
      <c r="C29" s="125"/>
      <c r="D29" s="140" t="s">
        <v>366</v>
      </c>
      <c r="E29" s="246" t="str">
        <f>IF(ISBLANK('Securities Details'!C18),"",'Securities Details'!C18)</f>
        <v/>
      </c>
      <c r="F29" s="138" t="str">
        <f>IF(NOT(ISBLANK('Securities Details'!C18)),"Valid","Invalid")</f>
        <v>Invalid</v>
      </c>
      <c r="G29" s="247">
        <f t="shared" si="0"/>
        <v>0</v>
      </c>
      <c r="H29" s="252"/>
      <c r="I29" s="252"/>
      <c r="J29" s="253"/>
      <c r="K29" s="253"/>
      <c r="L29" s="253"/>
      <c r="M29" s="253"/>
      <c r="N29" s="253"/>
      <c r="O29" s="253"/>
      <c r="P29" s="253"/>
      <c r="Q29" s="253"/>
    </row>
    <row r="30" spans="1:17" x14ac:dyDescent="0.25">
      <c r="A30" s="237"/>
      <c r="B30" s="138"/>
      <c r="C30" s="125"/>
      <c r="D30" s="140" t="s">
        <v>68</v>
      </c>
      <c r="E30" s="246" t="str">
        <f>IF(ISBLANK('Securities Details'!D18),"",'Securities Details'!D18)</f>
        <v/>
      </c>
      <c r="F30" s="138"/>
      <c r="G30" s="138"/>
      <c r="H30" s="238"/>
      <c r="I30" s="238"/>
      <c r="J30" s="253"/>
      <c r="K30" s="253"/>
      <c r="L30" s="253"/>
      <c r="M30" s="253"/>
      <c r="N30" s="253"/>
      <c r="O30" s="253"/>
      <c r="P30" s="253"/>
      <c r="Q30" s="253"/>
    </row>
    <row r="31" spans="1:17" x14ac:dyDescent="0.25">
      <c r="A31" s="237"/>
      <c r="B31" s="138"/>
      <c r="C31" s="125"/>
      <c r="D31" s="140" t="s">
        <v>69</v>
      </c>
      <c r="E31" s="246" t="str">
        <f>IF(ISBLANK('Securities Details'!E18),"",'Securities Details'!E18)</f>
        <v/>
      </c>
      <c r="F31" s="138"/>
      <c r="G31" s="138"/>
      <c r="H31" s="238"/>
      <c r="I31" s="238"/>
    </row>
    <row r="32" spans="1:17" x14ac:dyDescent="0.25">
      <c r="A32" s="237"/>
      <c r="B32" s="138"/>
      <c r="C32" s="125"/>
      <c r="D32" s="140" t="s">
        <v>241</v>
      </c>
      <c r="E32" s="246" t="str">
        <f>IF(ISBLANK('Securities Details'!F18),"",'Securities Details'!F18)</f>
        <v/>
      </c>
      <c r="F32" s="138"/>
      <c r="G32" s="138"/>
      <c r="H32" s="238"/>
      <c r="I32" s="238"/>
    </row>
    <row r="33" spans="1:9" x14ac:dyDescent="0.25">
      <c r="A33" s="237"/>
      <c r="B33" s="138"/>
      <c r="C33" s="125"/>
      <c r="D33" s="140" t="s">
        <v>284</v>
      </c>
      <c r="E33" s="246" t="str">
        <f>IF(ISBLANK('Securities Details'!G18),"",'Securities Details'!G18)</f>
        <v/>
      </c>
      <c r="F33" s="138"/>
      <c r="G33" s="138"/>
      <c r="H33" s="238"/>
      <c r="I33" s="238"/>
    </row>
    <row r="34" spans="1:9" x14ac:dyDescent="0.25">
      <c r="A34" s="237"/>
      <c r="B34" s="125"/>
      <c r="C34" s="125"/>
      <c r="D34" s="140" t="s">
        <v>77</v>
      </c>
      <c r="E34" s="246" t="str">
        <f>IF(ISBLANK('Securities Details'!K18),"",'Securities Details'!K18)</f>
        <v/>
      </c>
      <c r="F34" s="138"/>
      <c r="G34" s="138"/>
      <c r="H34" s="238"/>
      <c r="I34" s="238"/>
    </row>
    <row r="35" spans="1:9" x14ac:dyDescent="0.25">
      <c r="A35" s="237"/>
      <c r="B35" s="138"/>
      <c r="C35" s="125"/>
      <c r="D35" s="140" t="s">
        <v>86</v>
      </c>
      <c r="E35" s="246" t="str">
        <f>IF(ISBLANK('Securities Details'!L18),"",'Securities Details'!L18)</f>
        <v/>
      </c>
      <c r="F35" s="138"/>
      <c r="G35" s="138"/>
      <c r="H35" s="238"/>
      <c r="I35" s="238"/>
    </row>
    <row r="36" spans="1:9" x14ac:dyDescent="0.25">
      <c r="A36" s="237"/>
      <c r="B36" s="138"/>
      <c r="C36" s="125"/>
      <c r="D36" s="140" t="s">
        <v>242</v>
      </c>
      <c r="E36" s="249" t="str">
        <f>IF(ISBLANK('Securities Details'!M18),"",'Securities Details'!M18)</f>
        <v/>
      </c>
      <c r="F36" s="138"/>
      <c r="G36" s="138"/>
      <c r="H36" s="238"/>
      <c r="I36" s="238"/>
    </row>
    <row r="37" spans="1:9" x14ac:dyDescent="0.25">
      <c r="A37" s="237"/>
      <c r="B37" s="138"/>
      <c r="C37" s="125"/>
      <c r="D37" s="140" t="s">
        <v>243</v>
      </c>
      <c r="E37" s="246" t="str">
        <f>IF(ISBLANK('Securities Details'!N18),"",'Securities Details'!N18)</f>
        <v/>
      </c>
      <c r="F37" s="138"/>
      <c r="G37" s="138"/>
      <c r="H37" s="238"/>
      <c r="I37" s="238"/>
    </row>
    <row r="38" spans="1:9" x14ac:dyDescent="0.25">
      <c r="A38" s="237"/>
      <c r="B38" s="138"/>
      <c r="C38" s="125"/>
      <c r="D38" s="140" t="s">
        <v>244</v>
      </c>
      <c r="E38" s="249" t="str">
        <f>IF(ISBLANK('Securities Details'!O18),"",'Securities Details'!O18)</f>
        <v/>
      </c>
      <c r="F38" s="138"/>
      <c r="G38" s="138"/>
      <c r="H38" s="238"/>
      <c r="I38" s="238"/>
    </row>
    <row r="39" spans="1:9" x14ac:dyDescent="0.25">
      <c r="A39" s="237"/>
      <c r="B39" s="138"/>
      <c r="C39" s="125"/>
      <c r="D39" s="140" t="s">
        <v>285</v>
      </c>
      <c r="E39" s="246" t="str">
        <f>IF(ISBLANK('Securities Details'!P18),"",'Securities Details'!P18)</f>
        <v/>
      </c>
      <c r="F39" s="138"/>
      <c r="G39" s="138"/>
      <c r="H39" s="238"/>
      <c r="I39" s="238"/>
    </row>
    <row r="40" spans="1:9" x14ac:dyDescent="0.25">
      <c r="A40" s="237"/>
      <c r="B40" s="138"/>
      <c r="C40" s="125"/>
      <c r="D40" s="140" t="s">
        <v>245</v>
      </c>
      <c r="E40" s="246" t="str">
        <f>IF(ISBLANK('Securities Details'!Q18),"",'Securities Details'!Q18)</f>
        <v/>
      </c>
      <c r="F40" s="138"/>
      <c r="G40" s="138"/>
      <c r="H40" s="238"/>
      <c r="I40" s="238"/>
    </row>
    <row r="41" spans="1:9" ht="15" customHeight="1" x14ac:dyDescent="0.25">
      <c r="A41" s="237"/>
      <c r="B41" s="138"/>
      <c r="C41" s="125"/>
      <c r="D41" s="140" t="s">
        <v>246</v>
      </c>
      <c r="E41" s="246" t="str">
        <f>IF(ISBLANK('Securities Details'!R18),"",'Securities Details'!R18)</f>
        <v/>
      </c>
      <c r="F41" s="138"/>
      <c r="G41" s="138"/>
      <c r="H41" s="238"/>
      <c r="I41" s="238"/>
    </row>
    <row r="42" spans="1:9" ht="15" customHeight="1" x14ac:dyDescent="0.25">
      <c r="A42" s="237"/>
      <c r="B42" s="138"/>
      <c r="C42" s="125"/>
      <c r="D42" s="140" t="s">
        <v>247</v>
      </c>
      <c r="E42" s="249" t="str">
        <f>IF(ISBLANK('Securities Details'!S18),"",'Securities Details'!S18)</f>
        <v/>
      </c>
      <c r="F42" s="138"/>
      <c r="G42" s="138"/>
      <c r="H42" s="238"/>
      <c r="I42" s="238"/>
    </row>
    <row r="43" spans="1:9" ht="15" customHeight="1" x14ac:dyDescent="0.25">
      <c r="A43" s="237"/>
      <c r="B43" s="138"/>
      <c r="C43" s="125"/>
      <c r="D43" s="140" t="s">
        <v>281</v>
      </c>
      <c r="E43" s="246" t="str">
        <f>IF(ISBLANK('Securities Details'!T18),"",'Securities Details'!T18)</f>
        <v/>
      </c>
      <c r="F43" s="138"/>
      <c r="G43" s="138"/>
      <c r="H43" s="238"/>
      <c r="I43" s="238"/>
    </row>
    <row r="44" spans="1:9" ht="15" customHeight="1" x14ac:dyDescent="0.25">
      <c r="A44" s="237"/>
      <c r="B44" s="138"/>
      <c r="C44" s="125"/>
      <c r="D44" s="140" t="s">
        <v>280</v>
      </c>
      <c r="E44" s="249" t="str">
        <f>IF(ISBLANK('Securities Details'!U18),"",'Securities Details'!U18)</f>
        <v/>
      </c>
      <c r="F44" s="138"/>
      <c r="G44" s="138"/>
      <c r="H44" s="238"/>
      <c r="I44" s="238"/>
    </row>
    <row r="45" spans="1:9" ht="15" customHeight="1" x14ac:dyDescent="0.25">
      <c r="A45" s="237"/>
      <c r="B45" s="138"/>
      <c r="C45" s="125"/>
      <c r="D45" s="140" t="s">
        <v>282</v>
      </c>
      <c r="E45" s="246" t="str">
        <f>IF(ISBLANK('Securities Details'!V18),"",'Securities Details'!V18)</f>
        <v/>
      </c>
      <c r="F45" s="138"/>
      <c r="G45" s="138"/>
      <c r="H45" s="238"/>
      <c r="I45" s="238"/>
    </row>
    <row r="46" spans="1:9" ht="15" customHeight="1" x14ac:dyDescent="0.25">
      <c r="A46" s="237"/>
      <c r="B46" s="138"/>
      <c r="C46" s="125"/>
      <c r="D46" s="140" t="s">
        <v>290</v>
      </c>
      <c r="E46" s="246" t="str">
        <f>IF(ISBLANK('Securities Details'!W18),"",'Securities Details'!W18)</f>
        <v/>
      </c>
      <c r="F46" s="138"/>
      <c r="G46" s="138"/>
      <c r="H46" s="238"/>
      <c r="I46" s="238"/>
    </row>
    <row r="47" spans="1:9" ht="15" customHeight="1" x14ac:dyDescent="0.25">
      <c r="A47" s="237"/>
      <c r="B47" s="138"/>
      <c r="C47" s="125"/>
      <c r="D47" s="140" t="s">
        <v>248</v>
      </c>
      <c r="E47" s="249" t="str">
        <f>IF(ISBLANK('Securities Details'!Y18),"",'Securities Details'!Y18)</f>
        <v/>
      </c>
      <c r="F47" s="138"/>
      <c r="G47" s="138"/>
      <c r="H47" s="238"/>
      <c r="I47" s="238"/>
    </row>
    <row r="48" spans="1:9" ht="15" customHeight="1" x14ac:dyDescent="0.25">
      <c r="A48" s="237"/>
      <c r="B48" s="138"/>
      <c r="C48" s="125"/>
      <c r="D48" s="140" t="s">
        <v>240</v>
      </c>
      <c r="E48" s="246" t="str">
        <f>IF(ISBLANK('Securities Details'!Z18),"",'Securities Details'!Z18)</f>
        <v/>
      </c>
      <c r="F48" s="125"/>
      <c r="G48" s="125"/>
      <c r="H48" s="238"/>
      <c r="I48" s="238"/>
    </row>
    <row r="49" spans="1:10" ht="15" customHeight="1" x14ac:dyDescent="0.25">
      <c r="A49" s="237"/>
      <c r="B49" s="138"/>
      <c r="C49" s="125"/>
      <c r="D49" s="140" t="s">
        <v>289</v>
      </c>
      <c r="E49" s="246" t="str">
        <f>IF(ISBLANK('Securities Details'!AA18),"",'Securities Details'!AA18)</f>
        <v/>
      </c>
      <c r="F49" s="125"/>
      <c r="G49" s="125"/>
      <c r="H49" s="238"/>
      <c r="I49" s="238"/>
    </row>
    <row r="50" spans="1:10" ht="15" customHeight="1" x14ac:dyDescent="0.25">
      <c r="A50" s="237"/>
      <c r="B50" s="138"/>
      <c r="C50" s="125"/>
      <c r="D50" s="140" t="s">
        <v>283</v>
      </c>
      <c r="E50" s="249" t="str">
        <f>IF(ISBLANK('Securities Details'!AB18),"",'Securities Details'!AB18)</f>
        <v/>
      </c>
      <c r="F50" s="125"/>
      <c r="G50" s="125"/>
      <c r="H50" s="238"/>
      <c r="I50" s="238"/>
    </row>
    <row r="51" spans="1:10" ht="15" customHeight="1" x14ac:dyDescent="0.25">
      <c r="A51" s="237"/>
      <c r="B51" s="138"/>
      <c r="C51" s="125"/>
      <c r="D51" s="140" t="s">
        <v>584</v>
      </c>
      <c r="E51" s="246" t="str">
        <f>IF(ISBLANK('Securities Details'!AE18),"",'Securities Details'!AE18)</f>
        <v/>
      </c>
      <c r="F51" s="125"/>
      <c r="G51" s="125"/>
      <c r="H51" s="238"/>
      <c r="I51" s="238"/>
    </row>
    <row r="52" spans="1:10" ht="15" customHeight="1" x14ac:dyDescent="0.25">
      <c r="A52" s="237"/>
      <c r="B52" s="138"/>
      <c r="C52" s="125"/>
      <c r="D52" s="140" t="s">
        <v>105</v>
      </c>
      <c r="E52" s="246" t="str">
        <f>IF(ISBLANK('Securities Details'!AF18),"",'Securities Details'!AF18)</f>
        <v/>
      </c>
      <c r="F52" s="125"/>
      <c r="G52" s="125"/>
      <c r="H52" s="238"/>
      <c r="I52" s="238"/>
    </row>
    <row r="53" spans="1:10" ht="15" customHeight="1" x14ac:dyDescent="0.25">
      <c r="A53" s="237"/>
      <c r="B53" s="138"/>
      <c r="C53" s="125"/>
      <c r="D53" s="140" t="s">
        <v>586</v>
      </c>
      <c r="E53" s="246" t="str">
        <f>IF(ISBLANK('Securities Details'!AI18),"",'Securities Details'!AI18)</f>
        <v/>
      </c>
      <c r="F53" s="125"/>
      <c r="G53" s="125"/>
      <c r="H53" s="238"/>
      <c r="I53" s="238"/>
    </row>
    <row r="54" spans="1:10" x14ac:dyDescent="0.25">
      <c r="A54" s="237"/>
      <c r="B54" s="138"/>
      <c r="C54" s="125"/>
      <c r="D54" s="140" t="s">
        <v>107</v>
      </c>
      <c r="E54" s="246" t="str">
        <f>IF(ISBLANK('Securities Details'!AJ18),"",'Securities Details'!AJ18)</f>
        <v/>
      </c>
      <c r="F54" s="125"/>
      <c r="G54" s="125"/>
      <c r="H54" s="238"/>
      <c r="I54" s="238"/>
    </row>
    <row r="55" spans="1:10" ht="15" customHeight="1" x14ac:dyDescent="0.25">
      <c r="A55" s="237"/>
      <c r="B55" s="138"/>
      <c r="C55" s="125"/>
      <c r="D55" s="140" t="s">
        <v>587</v>
      </c>
      <c r="E55" s="246" t="str">
        <f>IF(ISBLANK('Securities Details'!AK18),"",'Securities Details'!AK18)</f>
        <v/>
      </c>
      <c r="F55" s="125"/>
      <c r="G55" s="125"/>
      <c r="H55" s="238"/>
      <c r="I55" s="238"/>
    </row>
    <row r="56" spans="1:10" ht="15" customHeight="1" x14ac:dyDescent="0.25">
      <c r="A56" s="237"/>
      <c r="B56" s="138"/>
      <c r="C56" s="125"/>
      <c r="D56" s="140" t="s">
        <v>108</v>
      </c>
      <c r="E56" s="246" t="str">
        <f>IF(ISBLANK('Securities Details'!AL18),"",'Securities Details'!AL18)</f>
        <v/>
      </c>
      <c r="F56" s="125"/>
      <c r="G56" s="125"/>
      <c r="H56" s="238"/>
      <c r="I56" s="238"/>
    </row>
    <row r="57" spans="1:10" ht="15" customHeight="1" x14ac:dyDescent="0.25">
      <c r="A57" s="237"/>
      <c r="B57" s="138"/>
      <c r="C57" s="125"/>
      <c r="D57" s="140" t="s">
        <v>109</v>
      </c>
      <c r="E57" s="246" t="str">
        <f>IF(ISBLANK('Securities Details'!AM18),"",'Securities Details'!AM18)</f>
        <v/>
      </c>
      <c r="F57" s="125"/>
      <c r="G57" s="125"/>
      <c r="H57" s="238"/>
      <c r="I57" s="238"/>
    </row>
    <row r="58" spans="1:10" ht="15" customHeight="1" x14ac:dyDescent="0.25">
      <c r="A58" s="237"/>
      <c r="B58" s="138"/>
      <c r="C58" s="125"/>
      <c r="D58" s="140" t="s">
        <v>286</v>
      </c>
      <c r="E58" s="246" t="str">
        <f>IF(ISBLANK('Securities Details'!AN18),"",'Securities Details'!AN18)</f>
        <v/>
      </c>
      <c r="F58" s="125"/>
      <c r="G58" s="125"/>
      <c r="H58" s="238"/>
      <c r="I58" s="238"/>
    </row>
    <row r="59" spans="1:10" ht="15" customHeight="1" x14ac:dyDescent="0.25">
      <c r="A59" s="237"/>
      <c r="B59" s="138"/>
      <c r="C59" s="125"/>
      <c r="D59" s="125" t="s">
        <v>287</v>
      </c>
      <c r="E59" s="246" t="str">
        <f>IF(ISBLANK('Securities Details'!AO18),"",'Securities Details'!AO18)</f>
        <v/>
      </c>
      <c r="F59" s="125"/>
      <c r="G59" s="125"/>
      <c r="H59" s="238"/>
      <c r="I59" s="238"/>
    </row>
    <row r="60" spans="1:10" x14ac:dyDescent="0.25">
      <c r="A60" s="237"/>
      <c r="B60" s="138"/>
      <c r="C60" s="125"/>
      <c r="D60" s="125" t="s">
        <v>288</v>
      </c>
      <c r="E60" s="142" t="str">
        <f>IF(ISBLANK('Securities Details'!AP18),"",'Securities Details'!AP18)</f>
        <v/>
      </c>
      <c r="F60" s="125"/>
      <c r="G60" s="125"/>
      <c r="H60" s="238"/>
      <c r="I60" s="238"/>
    </row>
    <row r="61" spans="1:10" x14ac:dyDescent="0.25">
      <c r="A61" s="237"/>
      <c r="B61" s="138"/>
      <c r="C61" s="125"/>
      <c r="D61" s="125"/>
      <c r="E61" s="142"/>
      <c r="F61" s="125"/>
      <c r="G61" s="125"/>
      <c r="H61" s="238"/>
      <c r="I61" s="238"/>
    </row>
    <row r="62" spans="1:10" x14ac:dyDescent="0.25">
      <c r="A62" s="237"/>
      <c r="B62" s="133" t="s">
        <v>711</v>
      </c>
      <c r="C62" s="125"/>
      <c r="D62" s="134" t="s">
        <v>67</v>
      </c>
      <c r="E62" s="254"/>
      <c r="F62" s="138"/>
      <c r="G62" s="125"/>
      <c r="H62" s="238"/>
      <c r="I62" s="238"/>
    </row>
    <row r="63" spans="1:10" x14ac:dyDescent="0.25">
      <c r="A63" s="237"/>
      <c r="B63" s="138"/>
      <c r="C63" s="125"/>
      <c r="D63" s="254"/>
      <c r="E63" s="138"/>
      <c r="F63" s="125"/>
      <c r="G63" s="138"/>
      <c r="H63" s="255"/>
      <c r="I63" s="238"/>
      <c r="J63" s="256"/>
    </row>
    <row r="64" spans="1:10" x14ac:dyDescent="0.25">
      <c r="A64" s="237"/>
      <c r="B64" s="138"/>
      <c r="C64" s="125"/>
      <c r="D64" s="243" t="s">
        <v>701</v>
      </c>
      <c r="E64" s="246"/>
      <c r="F64" s="138"/>
      <c r="G64" s="138"/>
      <c r="H64" s="238"/>
      <c r="I64" s="238"/>
    </row>
    <row r="65" spans="1:9" x14ac:dyDescent="0.25">
      <c r="A65" s="237"/>
      <c r="B65" s="138"/>
      <c r="C65" s="125"/>
      <c r="D65" s="243"/>
      <c r="E65" s="246"/>
      <c r="F65" s="138"/>
      <c r="G65" s="125"/>
      <c r="H65" s="238"/>
      <c r="I65" s="238"/>
    </row>
    <row r="66" spans="1:9" x14ac:dyDescent="0.25">
      <c r="A66" s="237"/>
      <c r="B66" s="138"/>
      <c r="C66" s="125"/>
      <c r="D66" s="178" t="s">
        <v>5</v>
      </c>
      <c r="E66" s="136" t="s">
        <v>6</v>
      </c>
      <c r="F66" s="136" t="s">
        <v>7</v>
      </c>
      <c r="G66" s="136" t="s">
        <v>8</v>
      </c>
      <c r="H66" s="238"/>
      <c r="I66" s="238"/>
    </row>
    <row r="67" spans="1:9" x14ac:dyDescent="0.25">
      <c r="A67" s="237"/>
      <c r="B67" s="138"/>
      <c r="C67" s="125"/>
      <c r="D67" s="138" t="s">
        <v>9</v>
      </c>
      <c r="E67" s="247">
        <f>IF('Passporting Details'!I8=TRUE,1,0)</f>
        <v>0</v>
      </c>
      <c r="F67" s="247">
        <f>IF('Passporting Details'!J8=TRUE,1,0)</f>
        <v>0</v>
      </c>
      <c r="G67" s="247">
        <f>IF('Passporting Details'!K8=TRUE,1,0)</f>
        <v>0</v>
      </c>
      <c r="H67" s="238"/>
      <c r="I67" s="238"/>
    </row>
    <row r="68" spans="1:9" x14ac:dyDescent="0.25">
      <c r="A68" s="237"/>
      <c r="B68" s="138"/>
      <c r="C68" s="125"/>
      <c r="D68" s="138" t="s">
        <v>10</v>
      </c>
      <c r="E68" s="247">
        <f>IF('Passporting Details'!I9=TRUE,1,0)</f>
        <v>0</v>
      </c>
      <c r="F68" s="247">
        <f>IF('Passporting Details'!J9=TRUE,1,0)</f>
        <v>0</v>
      </c>
      <c r="G68" s="247">
        <f>IF('Passporting Details'!K9=TRUE,1,0)</f>
        <v>0</v>
      </c>
      <c r="H68" s="257"/>
      <c r="I68" s="257"/>
    </row>
    <row r="69" spans="1:9" x14ac:dyDescent="0.25">
      <c r="A69" s="237"/>
      <c r="B69" s="138"/>
      <c r="C69" s="125"/>
      <c r="D69" s="138" t="s">
        <v>11</v>
      </c>
      <c r="E69" s="247">
        <f>IF('Passporting Details'!I10=TRUE,1,0)</f>
        <v>0</v>
      </c>
      <c r="F69" s="247">
        <f>IF('Passporting Details'!J10=TRUE,1,0)</f>
        <v>0</v>
      </c>
      <c r="G69" s="247">
        <f>IF('Passporting Details'!K10=TRUE,1,0)</f>
        <v>0</v>
      </c>
      <c r="H69" s="238"/>
      <c r="I69" s="238"/>
    </row>
    <row r="70" spans="1:9" x14ac:dyDescent="0.25">
      <c r="A70" s="237"/>
      <c r="B70" s="138"/>
      <c r="C70" s="125"/>
      <c r="D70" s="138" t="s">
        <v>12</v>
      </c>
      <c r="E70" s="247">
        <f>IF('Passporting Details'!I11=TRUE,1,0)</f>
        <v>0</v>
      </c>
      <c r="F70" s="247">
        <f>IF('Passporting Details'!J11=TRUE,1,0)</f>
        <v>0</v>
      </c>
      <c r="G70" s="247">
        <f>IF('Passporting Details'!K11=TRUE,1,0)</f>
        <v>0</v>
      </c>
      <c r="H70" s="257"/>
      <c r="I70" s="257"/>
    </row>
    <row r="71" spans="1:9" x14ac:dyDescent="0.25">
      <c r="A71" s="237"/>
      <c r="B71" s="138"/>
      <c r="C71" s="125"/>
      <c r="D71" s="138" t="s">
        <v>13</v>
      </c>
      <c r="E71" s="247">
        <f>IF('Passporting Details'!I12=TRUE,1,0)</f>
        <v>0</v>
      </c>
      <c r="F71" s="247">
        <f>IF('Passporting Details'!J12=TRUE,1,0)</f>
        <v>0</v>
      </c>
      <c r="G71" s="247">
        <f>IF('Passporting Details'!K12=TRUE,1,0)</f>
        <v>0</v>
      </c>
      <c r="H71" s="238"/>
      <c r="I71" s="238"/>
    </row>
    <row r="72" spans="1:9" x14ac:dyDescent="0.25">
      <c r="A72" s="237"/>
      <c r="B72" s="138"/>
      <c r="C72" s="125"/>
      <c r="D72" s="138" t="s">
        <v>14</v>
      </c>
      <c r="E72" s="247">
        <f>IF('Passporting Details'!I13=TRUE,1,0)</f>
        <v>0</v>
      </c>
      <c r="F72" s="247">
        <f>IF('Passporting Details'!J13=TRUE,1,0)</f>
        <v>0</v>
      </c>
      <c r="G72" s="247">
        <f>IF('Passporting Details'!K13=TRUE,1,0)</f>
        <v>0</v>
      </c>
      <c r="H72" s="257"/>
      <c r="I72" s="257"/>
    </row>
    <row r="73" spans="1:9" x14ac:dyDescent="0.25">
      <c r="A73" s="237"/>
      <c r="B73" s="138"/>
      <c r="C73" s="125"/>
      <c r="D73" s="138" t="s">
        <v>15</v>
      </c>
      <c r="E73" s="247">
        <f>IF('Passporting Details'!I14=TRUE,1,0)</f>
        <v>0</v>
      </c>
      <c r="F73" s="247">
        <f>IF('Passporting Details'!J14=TRUE,1,0)</f>
        <v>0</v>
      </c>
      <c r="G73" s="247">
        <f>IF('Passporting Details'!K14=TRUE,1,0)</f>
        <v>0</v>
      </c>
      <c r="H73" s="238"/>
      <c r="I73" s="238"/>
    </row>
    <row r="74" spans="1:9" x14ac:dyDescent="0.25">
      <c r="A74" s="237"/>
      <c r="B74" s="138"/>
      <c r="C74" s="125"/>
      <c r="D74" s="138" t="s">
        <v>16</v>
      </c>
      <c r="E74" s="247">
        <f>IF('Passporting Details'!I15=TRUE,1,0)</f>
        <v>0</v>
      </c>
      <c r="F74" s="247">
        <f>IF('Passporting Details'!J15=TRUE,1,0)</f>
        <v>0</v>
      </c>
      <c r="G74" s="247">
        <f>IF('Passporting Details'!K15=TRUE,1,0)</f>
        <v>0</v>
      </c>
      <c r="H74" s="238"/>
      <c r="I74" s="238"/>
    </row>
    <row r="75" spans="1:9" ht="15" customHeight="1" x14ac:dyDescent="0.25">
      <c r="A75" s="237"/>
      <c r="B75" s="138"/>
      <c r="C75" s="125"/>
      <c r="D75" s="138" t="s">
        <v>17</v>
      </c>
      <c r="E75" s="247">
        <f>IF('Passporting Details'!I16=TRUE,1,0)</f>
        <v>0</v>
      </c>
      <c r="F75" s="247">
        <f>IF('Passporting Details'!J16=TRUE,1,0)</f>
        <v>0</v>
      </c>
      <c r="G75" s="247">
        <f>IF('Passporting Details'!K16=TRUE,1,0)</f>
        <v>0</v>
      </c>
      <c r="H75" s="238"/>
      <c r="I75" s="238"/>
    </row>
    <row r="76" spans="1:9" x14ac:dyDescent="0.25">
      <c r="A76" s="237"/>
      <c r="B76" s="138"/>
      <c r="C76" s="125"/>
      <c r="D76" s="138" t="s">
        <v>18</v>
      </c>
      <c r="E76" s="247">
        <f>IF('Passporting Details'!I17=TRUE,1,0)</f>
        <v>0</v>
      </c>
      <c r="F76" s="247">
        <f>IF('Passporting Details'!J17=TRUE,1,0)</f>
        <v>0</v>
      </c>
      <c r="G76" s="247">
        <f>IF('Passporting Details'!K17=TRUE,1,0)</f>
        <v>0</v>
      </c>
      <c r="H76" s="238"/>
      <c r="I76" s="238"/>
    </row>
    <row r="77" spans="1:9" x14ac:dyDescent="0.25">
      <c r="A77" s="237"/>
      <c r="B77" s="138"/>
      <c r="C77" s="125"/>
      <c r="D77" s="138" t="s">
        <v>19</v>
      </c>
      <c r="E77" s="247">
        <f>IF('Passporting Details'!I18=TRUE,1,0)</f>
        <v>0</v>
      </c>
      <c r="F77" s="247">
        <f>IF('Passporting Details'!J18=TRUE,1,0)</f>
        <v>0</v>
      </c>
      <c r="G77" s="247">
        <f>IF('Passporting Details'!K18=TRUE,1,0)</f>
        <v>0</v>
      </c>
      <c r="H77" s="238"/>
      <c r="I77" s="238"/>
    </row>
    <row r="78" spans="1:9" x14ac:dyDescent="0.25">
      <c r="A78" s="237"/>
      <c r="B78" s="138"/>
      <c r="C78" s="125"/>
      <c r="D78" s="138" t="s">
        <v>20</v>
      </c>
      <c r="E78" s="247">
        <f>IF('Passporting Details'!I19=TRUE,1,0)</f>
        <v>0</v>
      </c>
      <c r="F78" s="247">
        <f>IF('Passporting Details'!J19=TRUE,1,0)</f>
        <v>0</v>
      </c>
      <c r="G78" s="247">
        <f>IF('Passporting Details'!K19=TRUE,1,0)</f>
        <v>0</v>
      </c>
      <c r="H78" s="238"/>
      <c r="I78" s="238"/>
    </row>
    <row r="79" spans="1:9" x14ac:dyDescent="0.25">
      <c r="A79" s="237"/>
      <c r="B79" s="138"/>
      <c r="C79" s="125"/>
      <c r="D79" s="138" t="s">
        <v>21</v>
      </c>
      <c r="E79" s="247">
        <f>IF('Passporting Details'!I20=TRUE,1,0)</f>
        <v>0</v>
      </c>
      <c r="F79" s="247">
        <f>IF('Passporting Details'!J20=TRUE,1,0)</f>
        <v>0</v>
      </c>
      <c r="G79" s="247">
        <f>IF('Passporting Details'!K20=TRUE,1,0)</f>
        <v>0</v>
      </c>
      <c r="H79" s="238"/>
      <c r="I79" s="238"/>
    </row>
    <row r="80" spans="1:9" x14ac:dyDescent="0.25">
      <c r="A80" s="237"/>
      <c r="B80" s="138"/>
      <c r="C80" s="125"/>
      <c r="D80" s="138" t="s">
        <v>22</v>
      </c>
      <c r="E80" s="247">
        <f>IF('Passporting Details'!I21=TRUE,1,0)</f>
        <v>0</v>
      </c>
      <c r="F80" s="247">
        <f>IF('Passporting Details'!J21=TRUE,1,0)</f>
        <v>0</v>
      </c>
      <c r="G80" s="247">
        <f>IF('Passporting Details'!K21=TRUE,1,0)</f>
        <v>0</v>
      </c>
      <c r="H80" s="238"/>
      <c r="I80" s="238"/>
    </row>
    <row r="81" spans="1:9" ht="15" customHeight="1" x14ac:dyDescent="0.25">
      <c r="A81" s="237"/>
      <c r="B81" s="138"/>
      <c r="C81" s="125"/>
      <c r="D81" s="138" t="s">
        <v>23</v>
      </c>
      <c r="E81" s="247">
        <f>IF('Passporting Details'!I22=TRUE,1,0)</f>
        <v>0</v>
      </c>
      <c r="F81" s="247">
        <f>IF('Passporting Details'!J22=TRUE,1,0)</f>
        <v>0</v>
      </c>
      <c r="G81" s="247">
        <f>IF('Passporting Details'!K22=TRUE,1,0)</f>
        <v>0</v>
      </c>
      <c r="H81" s="238"/>
      <c r="I81" s="238"/>
    </row>
    <row r="82" spans="1:9" x14ac:dyDescent="0.25">
      <c r="A82" s="237"/>
      <c r="B82" s="138"/>
      <c r="C82" s="125"/>
      <c r="D82" s="138" t="s">
        <v>24</v>
      </c>
      <c r="E82" s="247">
        <f>IF('Passporting Details'!I23=TRUE,1,0)</f>
        <v>0</v>
      </c>
      <c r="F82" s="247">
        <f>IF('Passporting Details'!J23=TRUE,1,0)</f>
        <v>0</v>
      </c>
      <c r="G82" s="247">
        <f>IF('Passporting Details'!K23=TRUE,1,0)</f>
        <v>0</v>
      </c>
      <c r="H82" s="238"/>
      <c r="I82" s="238"/>
    </row>
    <row r="83" spans="1:9" x14ac:dyDescent="0.25">
      <c r="A83" s="237"/>
      <c r="B83" s="138"/>
      <c r="C83" s="125"/>
      <c r="D83" s="138" t="s">
        <v>25</v>
      </c>
      <c r="E83" s="247">
        <f>IF('Passporting Details'!I24=TRUE,1,0)</f>
        <v>0</v>
      </c>
      <c r="F83" s="247">
        <f>IF('Passporting Details'!J24=TRUE,1,0)</f>
        <v>0</v>
      </c>
      <c r="G83" s="247">
        <f>IF('Passporting Details'!K24=TRUE,1,0)</f>
        <v>0</v>
      </c>
      <c r="H83" s="238"/>
      <c r="I83" s="238"/>
    </row>
    <row r="84" spans="1:9" x14ac:dyDescent="0.25">
      <c r="A84" s="237"/>
      <c r="B84" s="138"/>
      <c r="C84" s="125"/>
      <c r="D84" s="138" t="s">
        <v>26</v>
      </c>
      <c r="E84" s="247">
        <f>IF('Passporting Details'!I25=TRUE,1,0)</f>
        <v>0</v>
      </c>
      <c r="F84" s="247">
        <f>IF('Passporting Details'!J25=TRUE,1,0)</f>
        <v>0</v>
      </c>
      <c r="G84" s="247">
        <f>IF('Passporting Details'!K25=TRUE,1,0)</f>
        <v>0</v>
      </c>
      <c r="H84" s="238"/>
      <c r="I84" s="238"/>
    </row>
    <row r="85" spans="1:9" x14ac:dyDescent="0.25">
      <c r="A85" s="237"/>
      <c r="B85" s="138"/>
      <c r="C85" s="125"/>
      <c r="D85" s="138" t="s">
        <v>27</v>
      </c>
      <c r="E85" s="247">
        <f>IF('Passporting Details'!I26=TRUE,1,0)</f>
        <v>0</v>
      </c>
      <c r="F85" s="247">
        <f>IF('Passporting Details'!J26=TRUE,1,0)</f>
        <v>0</v>
      </c>
      <c r="G85" s="247">
        <f>IF('Passporting Details'!K26=TRUE,1,0)</f>
        <v>0</v>
      </c>
      <c r="H85" s="238"/>
      <c r="I85" s="238"/>
    </row>
    <row r="86" spans="1:9" x14ac:dyDescent="0.25">
      <c r="A86" s="237"/>
      <c r="B86" s="138"/>
      <c r="C86" s="125"/>
      <c r="D86" s="138" t="s">
        <v>28</v>
      </c>
      <c r="E86" s="247">
        <f>IF('Passporting Details'!I27=TRUE,1,0)</f>
        <v>0</v>
      </c>
      <c r="F86" s="247">
        <f>IF('Passporting Details'!J27=TRUE,1,0)</f>
        <v>0</v>
      </c>
      <c r="G86" s="247">
        <f>IF('Passporting Details'!K27=TRUE,1,0)</f>
        <v>0</v>
      </c>
      <c r="H86" s="238"/>
      <c r="I86" s="238"/>
    </row>
    <row r="87" spans="1:9" x14ac:dyDescent="0.25">
      <c r="A87" s="237"/>
      <c r="B87" s="138"/>
      <c r="C87" s="125"/>
      <c r="D87" s="138" t="s">
        <v>29</v>
      </c>
      <c r="E87" s="247">
        <f>IF('Passporting Details'!I28=TRUE,1,0)</f>
        <v>0</v>
      </c>
      <c r="F87" s="247">
        <f>IF('Passporting Details'!J28=TRUE,1,0)</f>
        <v>0</v>
      </c>
      <c r="G87" s="247">
        <f>IF('Passporting Details'!K28=TRUE,1,0)</f>
        <v>0</v>
      </c>
      <c r="H87" s="238"/>
      <c r="I87" s="238"/>
    </row>
    <row r="88" spans="1:9" x14ac:dyDescent="0.25">
      <c r="A88" s="237"/>
      <c r="B88" s="138"/>
      <c r="C88" s="125"/>
      <c r="D88" s="138" t="s">
        <v>30</v>
      </c>
      <c r="E88" s="247">
        <f>IF('Passporting Details'!I29=TRUE,1,0)</f>
        <v>0</v>
      </c>
      <c r="F88" s="247">
        <f>IF('Passporting Details'!J29=TRUE,1,0)</f>
        <v>0</v>
      </c>
      <c r="G88" s="247">
        <f>IF('Passporting Details'!K29=TRUE,1,0)</f>
        <v>0</v>
      </c>
      <c r="H88" s="238"/>
      <c r="I88" s="238"/>
    </row>
    <row r="89" spans="1:9" x14ac:dyDescent="0.25">
      <c r="A89" s="237"/>
      <c r="B89" s="138"/>
      <c r="C89" s="125"/>
      <c r="D89" s="138" t="s">
        <v>31</v>
      </c>
      <c r="E89" s="247">
        <f>IF('Passporting Details'!I30=TRUE,1,0)</f>
        <v>0</v>
      </c>
      <c r="F89" s="247">
        <f>IF('Passporting Details'!J30=TRUE,1,0)</f>
        <v>0</v>
      </c>
      <c r="G89" s="247">
        <f>IF('Passporting Details'!K30=TRUE,1,0)</f>
        <v>0</v>
      </c>
      <c r="H89" s="238"/>
      <c r="I89" s="238"/>
    </row>
    <row r="90" spans="1:9" x14ac:dyDescent="0.25">
      <c r="A90" s="237"/>
      <c r="B90" s="138"/>
      <c r="C90" s="125"/>
      <c r="D90" s="138" t="s">
        <v>32</v>
      </c>
      <c r="E90" s="247">
        <f>IF('Passporting Details'!I31=TRUE,1,0)</f>
        <v>0</v>
      </c>
      <c r="F90" s="247">
        <f>IF('Passporting Details'!J31=TRUE,1,0)</f>
        <v>0</v>
      </c>
      <c r="G90" s="247">
        <f>IF('Passporting Details'!K31=TRUE,1,0)</f>
        <v>0</v>
      </c>
      <c r="H90" s="238"/>
      <c r="I90" s="238"/>
    </row>
    <row r="91" spans="1:9" x14ac:dyDescent="0.25">
      <c r="A91" s="237"/>
      <c r="B91" s="138"/>
      <c r="C91" s="125"/>
      <c r="D91" s="138" t="s">
        <v>33</v>
      </c>
      <c r="E91" s="247">
        <f>IF('Passporting Details'!I32=TRUE,1,0)</f>
        <v>0</v>
      </c>
      <c r="F91" s="247">
        <f>IF('Passporting Details'!J32=TRUE,1,0)</f>
        <v>0</v>
      </c>
      <c r="G91" s="247">
        <f>IF('Passporting Details'!K32=TRUE,1,0)</f>
        <v>0</v>
      </c>
      <c r="H91" s="238"/>
      <c r="I91" s="238"/>
    </row>
    <row r="92" spans="1:9" x14ac:dyDescent="0.25">
      <c r="A92" s="237"/>
      <c r="B92" s="138"/>
      <c r="C92" s="125"/>
      <c r="D92" s="138" t="s">
        <v>34</v>
      </c>
      <c r="E92" s="247">
        <f>IF('Passporting Details'!I33=TRUE,1,0)</f>
        <v>0</v>
      </c>
      <c r="F92" s="247">
        <f>IF('Passporting Details'!J33=TRUE,1,0)</f>
        <v>0</v>
      </c>
      <c r="G92" s="247">
        <f>IF('Passporting Details'!K33=TRUE,1,0)</f>
        <v>0</v>
      </c>
      <c r="H92" s="238"/>
      <c r="I92" s="238"/>
    </row>
    <row r="93" spans="1:9" x14ac:dyDescent="0.25">
      <c r="A93" s="237"/>
      <c r="B93" s="138"/>
      <c r="C93" s="125"/>
      <c r="D93" s="138" t="s">
        <v>35</v>
      </c>
      <c r="E93" s="247">
        <f>IF('Passporting Details'!I34=TRUE,1,0)</f>
        <v>0</v>
      </c>
      <c r="F93" s="247">
        <f>IF('Passporting Details'!J34=TRUE,1,0)</f>
        <v>0</v>
      </c>
      <c r="G93" s="247">
        <f>IF('Passporting Details'!K34=TRUE,1,0)</f>
        <v>0</v>
      </c>
      <c r="H93" s="238"/>
      <c r="I93" s="238"/>
    </row>
    <row r="94" spans="1:9" x14ac:dyDescent="0.25">
      <c r="A94" s="237"/>
      <c r="B94" s="138"/>
      <c r="C94" s="125"/>
      <c r="D94" s="138" t="s">
        <v>36</v>
      </c>
      <c r="E94" s="247">
        <f>IF('Passporting Details'!I35=TRUE,1,0)</f>
        <v>0</v>
      </c>
      <c r="F94" s="247">
        <f>IF('Passporting Details'!J35=TRUE,1,0)</f>
        <v>0</v>
      </c>
      <c r="G94" s="247">
        <f>IF('Passporting Details'!K35=TRUE,1,0)</f>
        <v>0</v>
      </c>
      <c r="H94" s="238"/>
      <c r="I94" s="238"/>
    </row>
    <row r="95" spans="1:9" x14ac:dyDescent="0.25">
      <c r="A95" s="237"/>
      <c r="B95" s="138"/>
      <c r="C95" s="125"/>
      <c r="D95" s="138" t="s">
        <v>37</v>
      </c>
      <c r="E95" s="247">
        <f>IF('Passporting Details'!I36=TRUE,1,0)</f>
        <v>0</v>
      </c>
      <c r="F95" s="247">
        <f>IF('Passporting Details'!J36=TRUE,1,0)</f>
        <v>0</v>
      </c>
      <c r="G95" s="247">
        <f>IF('Passporting Details'!K36=TRUE,1,0)</f>
        <v>0</v>
      </c>
      <c r="H95" s="238"/>
      <c r="I95" s="238"/>
    </row>
    <row r="96" spans="1:9" hidden="1" x14ac:dyDescent="0.25">
      <c r="A96" s="237"/>
      <c r="B96" s="138"/>
      <c r="C96" s="125"/>
      <c r="D96" s="138"/>
      <c r="E96" s="247"/>
      <c r="F96" s="247"/>
      <c r="G96" s="247"/>
      <c r="H96" s="238"/>
      <c r="I96" s="238"/>
    </row>
    <row r="97" spans="1:9" hidden="1" x14ac:dyDescent="0.25">
      <c r="A97" s="237"/>
      <c r="B97" s="138"/>
      <c r="C97" s="125"/>
      <c r="D97" s="125"/>
      <c r="E97" s="138"/>
      <c r="F97" s="138"/>
      <c r="G97" s="247"/>
      <c r="H97" s="238"/>
      <c r="I97" s="238"/>
    </row>
    <row r="98" spans="1:9" x14ac:dyDescent="0.25">
      <c r="A98" s="237"/>
      <c r="B98" s="138"/>
      <c r="C98" s="125"/>
      <c r="D98" s="125"/>
      <c r="E98" s="138"/>
      <c r="F98" s="138"/>
      <c r="G98" s="247"/>
      <c r="H98" s="238"/>
      <c r="I98" s="238"/>
    </row>
    <row r="99" spans="1:9" x14ac:dyDescent="0.25">
      <c r="A99" s="237"/>
      <c r="B99" s="138"/>
      <c r="C99" s="125"/>
      <c r="D99" s="125"/>
      <c r="E99" s="138"/>
      <c r="F99" s="138"/>
      <c r="G99" s="247"/>
      <c r="H99" s="238"/>
      <c r="I99" s="238"/>
    </row>
    <row r="100" spans="1:9" x14ac:dyDescent="0.25">
      <c r="A100" s="237"/>
      <c r="B100" s="133" t="s">
        <v>712</v>
      </c>
      <c r="C100" s="125"/>
      <c r="D100" s="134" t="s">
        <v>54</v>
      </c>
      <c r="E100" s="138"/>
      <c r="F100" s="138"/>
      <c r="G100" s="247"/>
      <c r="H100" s="238"/>
      <c r="I100" s="238"/>
    </row>
    <row r="101" spans="1:9" ht="34.5" customHeight="1" x14ac:dyDescent="0.25">
      <c r="A101" s="237"/>
      <c r="B101" s="138"/>
      <c r="C101" s="125"/>
      <c r="D101" s="298" t="s">
        <v>697</v>
      </c>
      <c r="E101" s="298"/>
      <c r="F101" s="258" t="str">
        <f>IF('Passporting Details'!A43=TRUE,"Valid","Invalid")</f>
        <v>Invalid</v>
      </c>
      <c r="G101" s="259">
        <f>IF(F101="Valid",1,0)</f>
        <v>0</v>
      </c>
      <c r="H101" s="238"/>
      <c r="I101" s="238"/>
    </row>
    <row r="102" spans="1:9" x14ac:dyDescent="0.25">
      <c r="A102" s="237"/>
      <c r="B102" s="138"/>
      <c r="C102" s="125"/>
      <c r="D102" s="260"/>
      <c r="E102" s="138"/>
      <c r="F102" s="138"/>
      <c r="G102" s="247"/>
      <c r="H102" s="238"/>
      <c r="I102" s="238"/>
    </row>
    <row r="103" spans="1:9" ht="34.5" customHeight="1" x14ac:dyDescent="0.25">
      <c r="A103" s="237"/>
      <c r="B103" s="138"/>
      <c r="C103" s="125"/>
      <c r="D103" s="298" t="s">
        <v>707</v>
      </c>
      <c r="E103" s="298"/>
      <c r="F103" s="258" t="str">
        <f>IF('Passporting Details'!A45,"Valid","Invalid")</f>
        <v>Invalid</v>
      </c>
      <c r="G103" s="259">
        <f>IF(F103="Valid",1,0)</f>
        <v>0</v>
      </c>
      <c r="H103" s="238"/>
      <c r="I103" s="238"/>
    </row>
    <row r="104" spans="1:9" x14ac:dyDescent="0.25">
      <c r="A104" s="237"/>
      <c r="B104" s="138"/>
      <c r="C104" s="125"/>
      <c r="D104" s="260"/>
      <c r="E104" s="138"/>
      <c r="F104" s="138"/>
      <c r="G104" s="259"/>
      <c r="H104" s="238"/>
      <c r="I104" s="238"/>
    </row>
    <row r="105" spans="1:9" x14ac:dyDescent="0.25">
      <c r="A105" s="237"/>
      <c r="B105" s="261"/>
      <c r="C105" s="172"/>
      <c r="D105" s="262"/>
      <c r="E105" s="262"/>
      <c r="F105" s="172"/>
      <c r="G105" s="172"/>
    </row>
    <row r="106" spans="1:9" x14ac:dyDescent="0.25">
      <c r="A106" s="237"/>
      <c r="B106" s="261"/>
      <c r="C106" s="172"/>
      <c r="D106" s="262"/>
      <c r="E106" s="262"/>
      <c r="F106" s="172"/>
      <c r="G106" s="172"/>
    </row>
    <row r="107" spans="1:9" ht="64.900000000000006" customHeight="1" x14ac:dyDescent="0.25">
      <c r="A107" s="237"/>
      <c r="B107" s="261"/>
      <c r="C107" s="172"/>
      <c r="D107" s="298" t="s">
        <v>708</v>
      </c>
      <c r="E107" s="298"/>
      <c r="F107" s="298"/>
      <c r="G107" s="298"/>
    </row>
    <row r="108" spans="1:9" ht="3.6" customHeight="1" x14ac:dyDescent="0.25">
      <c r="A108" s="237"/>
      <c r="B108" s="261"/>
      <c r="C108" s="172"/>
      <c r="D108" s="262"/>
      <c r="E108" s="262"/>
      <c r="F108" s="172"/>
      <c r="G108" s="172"/>
    </row>
    <row r="109" spans="1:9" ht="12.6" customHeight="1" x14ac:dyDescent="0.25">
      <c r="A109" s="237"/>
      <c r="B109" s="261"/>
      <c r="C109" s="172"/>
      <c r="D109" s="262"/>
      <c r="E109" s="262"/>
      <c r="F109" s="172"/>
      <c r="G109" s="172"/>
    </row>
    <row r="110" spans="1:9" x14ac:dyDescent="0.25">
      <c r="A110" s="237"/>
      <c r="B110" s="237"/>
      <c r="C110" s="250"/>
      <c r="D110" s="263"/>
      <c r="E110" s="263"/>
      <c r="F110" s="250"/>
      <c r="G110" s="250"/>
    </row>
    <row r="111" spans="1:9" ht="40.9" customHeight="1" x14ac:dyDescent="0.25">
      <c r="A111" s="237"/>
      <c r="B111" s="237"/>
      <c r="C111" s="250"/>
      <c r="D111" s="263"/>
      <c r="E111" s="263"/>
      <c r="F111" s="250"/>
      <c r="G111" s="250"/>
    </row>
    <row r="112" spans="1:9" hidden="1" x14ac:dyDescent="0.25"/>
  </sheetData>
  <sheetProtection algorithmName="SHA-512" hashValue="8v6658WJCzuAVxlkFySVPel23Tw1owXKAMAbbzQ6AfiWwM6fuh7VJ4L04dWre1l5vtzdaWJcUHLC0xva+t40Kw==" saltValue="tvSnPvDb/uONrrjQLQPy+w==" spinCount="100000" sheet="1" objects="1" scenarios="1"/>
  <mergeCells count="4">
    <mergeCell ref="D101:E101"/>
    <mergeCell ref="D103:E103"/>
    <mergeCell ref="D26:E26"/>
    <mergeCell ref="D107:G107"/>
  </mergeCells>
  <pageMargins left="0.25" right="0.25"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ignoredErrors>
    <ignoredError sqref="B100 B62 B27" numberStoredAsText="1"/>
  </ignoredErrors>
  <drawing r:id="rId2"/>
  <extLst>
    <ext xmlns:x14="http://schemas.microsoft.com/office/spreadsheetml/2009/9/main" uri="{78C0D931-6437-407d-A8EE-F0AAD7539E65}">
      <x14:conditionalFormattings>
        <x14:conditionalFormatting xmlns:xm="http://schemas.microsoft.com/office/excel/2006/main">
          <x14:cfRule type="iconSet" priority="7" id="{F13CB3DA-3267-42E3-8D39-08B48E77A5F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G6:G11</xm:sqref>
        </x14:conditionalFormatting>
        <x14:conditionalFormatting xmlns:xm="http://schemas.microsoft.com/office/excel/2006/main">
          <x14:cfRule type="iconSet" priority="6" id="{B2BE01E7-BE23-43EF-BB75-7BD3A8C096D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G27:G29 G15:G25</xm:sqref>
        </x14:conditionalFormatting>
        <x14:conditionalFormatting xmlns:xm="http://schemas.microsoft.com/office/excel/2006/main">
          <x14:cfRule type="iconSet" priority="3" id="{6BDF971F-86C8-49F6-A7C7-BD6650464A6C}">
            <x14:iconSet iconSet="3Symbols2" showValue="0" custom="1">
              <x14:cfvo type="percent">
                <xm:f>0</xm:f>
              </x14:cfvo>
              <x14:cfvo type="num">
                <xm:f>0</xm:f>
              </x14:cfvo>
              <x14:cfvo type="num">
                <xm:f>1</xm:f>
              </x14:cfvo>
              <x14:cfIcon iconSet="3Triangles" iconId="1"/>
              <x14:cfIcon iconSet="3Triangles" iconId="1"/>
              <x14:cfIcon iconSet="3Symbols2" iconId="2"/>
            </x14:iconSet>
          </x14:cfRule>
          <xm:sqref>G102 E67:E96 F66:G96 G68:G100</xm:sqref>
        </x14:conditionalFormatting>
        <x14:conditionalFormatting xmlns:xm="http://schemas.microsoft.com/office/excel/2006/main">
          <x14:cfRule type="iconSet" priority="2" id="{CFD2EFDA-5037-474B-8EDC-B56B6C4BDCD4}">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G101</xm:sqref>
        </x14:conditionalFormatting>
        <x14:conditionalFormatting xmlns:xm="http://schemas.microsoft.com/office/excel/2006/main">
          <x14:cfRule type="iconSet" priority="1" id="{605384C3-32E1-42D7-8C7D-F5219812BF7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G103:G104 G26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86"/>
  <sheetViews>
    <sheetView workbookViewId="0"/>
  </sheetViews>
  <sheetFormatPr defaultRowHeight="15" x14ac:dyDescent="0.25"/>
  <cols>
    <col min="1" max="1" width="10.28515625" style="2" customWidth="1"/>
    <col min="2" max="2" width="3.7109375" customWidth="1"/>
    <col min="3" max="3" width="32.7109375" style="1" customWidth="1"/>
    <col min="4" max="4" width="44.7109375" style="1" customWidth="1"/>
    <col min="5" max="5" width="34" style="2" customWidth="1"/>
    <col min="6" max="6" width="22.7109375" customWidth="1"/>
    <col min="7" max="7" width="22.7109375" bestFit="1" customWidth="1"/>
    <col min="8" max="8" width="18.7109375" customWidth="1"/>
  </cols>
  <sheetData>
    <row r="1" spans="1:11" x14ac:dyDescent="0.25">
      <c r="A1" s="8" t="s">
        <v>44</v>
      </c>
      <c r="B1" s="3"/>
      <c r="C1" s="299" t="s">
        <v>75</v>
      </c>
      <c r="D1" s="299"/>
      <c r="E1" s="22" t="s">
        <v>95</v>
      </c>
      <c r="F1" s="22"/>
      <c r="G1" s="10"/>
      <c r="H1" s="10"/>
      <c r="I1" s="3"/>
      <c r="J1" s="3"/>
    </row>
    <row r="2" spans="1:11" x14ac:dyDescent="0.25">
      <c r="A2" s="9"/>
      <c r="B2" s="3"/>
      <c r="C2" s="4"/>
      <c r="D2" s="4"/>
      <c r="E2" s="9"/>
      <c r="F2" s="3"/>
      <c r="G2" s="3"/>
      <c r="H2" s="3"/>
      <c r="I2" s="3"/>
      <c r="J2" s="3"/>
    </row>
    <row r="3" spans="1:11" x14ac:dyDescent="0.25">
      <c r="A3" s="8" t="s">
        <v>40</v>
      </c>
      <c r="B3" s="7"/>
      <c r="C3" s="15" t="s">
        <v>0</v>
      </c>
      <c r="D3" s="17" t="s">
        <v>79</v>
      </c>
      <c r="E3" s="17" t="s">
        <v>78</v>
      </c>
      <c r="F3" s="7"/>
      <c r="G3" s="14" t="s">
        <v>1</v>
      </c>
      <c r="H3" s="8" t="s">
        <v>1</v>
      </c>
      <c r="I3" s="3"/>
      <c r="J3" s="3"/>
    </row>
    <row r="4" spans="1:11" x14ac:dyDescent="0.25">
      <c r="A4" s="9"/>
      <c r="B4" s="3"/>
      <c r="C4" s="4"/>
      <c r="D4" s="4"/>
      <c r="E4" s="9"/>
      <c r="F4" s="3"/>
      <c r="G4" s="9"/>
      <c r="H4" s="9"/>
      <c r="I4" s="3"/>
      <c r="J4" s="3"/>
    </row>
    <row r="5" spans="1:11" x14ac:dyDescent="0.25">
      <c r="A5" s="25" t="s">
        <v>113</v>
      </c>
      <c r="B5" s="3"/>
      <c r="C5" s="10" t="s">
        <v>65</v>
      </c>
      <c r="D5" s="13"/>
      <c r="E5" s="13"/>
      <c r="F5" s="3"/>
      <c r="G5" s="9"/>
      <c r="H5" s="9"/>
      <c r="I5" s="3"/>
      <c r="J5" s="3"/>
    </row>
    <row r="6" spans="1:11" x14ac:dyDescent="0.25">
      <c r="A6" s="23">
        <v>1</v>
      </c>
      <c r="B6" s="3"/>
      <c r="C6" s="24"/>
      <c r="D6" s="13" t="s">
        <v>99</v>
      </c>
      <c r="E6" s="13" t="s">
        <v>45</v>
      </c>
      <c r="F6" s="3"/>
      <c r="G6" s="9" t="s">
        <v>122</v>
      </c>
      <c r="H6" s="28">
        <f>IF(G6="Valid",1,0)</f>
        <v>1</v>
      </c>
      <c r="I6" s="3"/>
      <c r="J6" s="3"/>
    </row>
    <row r="7" spans="1:11" x14ac:dyDescent="0.25">
      <c r="A7" s="27"/>
      <c r="B7" s="3"/>
      <c r="C7" s="24"/>
      <c r="D7" s="13"/>
      <c r="E7" s="13"/>
      <c r="F7" s="3"/>
      <c r="G7" s="9"/>
      <c r="H7" s="28"/>
      <c r="I7" s="3"/>
      <c r="J7" s="3"/>
    </row>
    <row r="8" spans="1:11" x14ac:dyDescent="0.25">
      <c r="A8" s="23">
        <v>2</v>
      </c>
      <c r="B8" s="3"/>
      <c r="C8" s="10"/>
      <c r="D8" s="13" t="s">
        <v>123</v>
      </c>
      <c r="E8" s="13" t="e">
        <f>#REF!</f>
        <v>#REF!</v>
      </c>
      <c r="F8" s="3"/>
      <c r="G8" s="9" t="str">
        <f>IF(NOT(ISBLANK(#REF!)),"Valid","Invalid")</f>
        <v>Valid</v>
      </c>
      <c r="H8" s="28">
        <f>IF(G8="Valid",1,0)</f>
        <v>1</v>
      </c>
      <c r="I8" s="3" t="b">
        <v>1</v>
      </c>
      <c r="J8" s="3" t="b">
        <v>0</v>
      </c>
      <c r="K8" t="b">
        <v>1</v>
      </c>
    </row>
    <row r="9" spans="1:11" x14ac:dyDescent="0.25">
      <c r="A9" s="27"/>
      <c r="B9" s="3"/>
      <c r="C9" s="10"/>
      <c r="D9" s="13" t="s">
        <v>43</v>
      </c>
      <c r="E9" s="13" t="e">
        <f>#REF!</f>
        <v>#REF!</v>
      </c>
      <c r="F9" s="3"/>
      <c r="G9" s="9" t="str">
        <f>IF(NOT(ISBLANK(#REF!)),"Valid","Invalid")</f>
        <v>Valid</v>
      </c>
      <c r="H9" s="28">
        <f>IF(G9="Valid",1,0)</f>
        <v>1</v>
      </c>
      <c r="I9" s="3" t="b">
        <v>1</v>
      </c>
      <c r="J9" s="3"/>
    </row>
    <row r="10" spans="1:11" x14ac:dyDescent="0.25">
      <c r="A10" s="27"/>
      <c r="B10" s="3"/>
      <c r="C10" s="10"/>
      <c r="D10" s="13" t="s">
        <v>117</v>
      </c>
      <c r="E10" s="13" t="e">
        <f>#REF!</f>
        <v>#REF!</v>
      </c>
      <c r="F10" s="3"/>
      <c r="G10" s="9" t="str">
        <f>IF(NOT(ISBLANK(#REF!)),"Valid","Invalid")</f>
        <v>Valid</v>
      </c>
      <c r="H10" s="28">
        <f>IF(G10="Valid",1,0)</f>
        <v>1</v>
      </c>
      <c r="I10" s="3" t="b">
        <v>1</v>
      </c>
      <c r="J10" s="3"/>
    </row>
    <row r="11" spans="1:11" x14ac:dyDescent="0.25">
      <c r="A11" s="23">
        <v>3</v>
      </c>
      <c r="B11" s="3"/>
      <c r="C11" s="10"/>
      <c r="D11" s="13" t="s">
        <v>100</v>
      </c>
      <c r="E11" s="13" t="s">
        <v>47</v>
      </c>
      <c r="F11" s="3"/>
      <c r="G11" s="9" t="s">
        <v>2</v>
      </c>
      <c r="H11" s="28">
        <f>IF(G11="Valid",1,0)</f>
        <v>0</v>
      </c>
      <c r="I11" s="3"/>
      <c r="J11" s="3"/>
    </row>
    <row r="12" spans="1:11" x14ac:dyDescent="0.25">
      <c r="A12" s="9"/>
      <c r="B12" s="3"/>
      <c r="C12" s="11"/>
      <c r="D12" s="13"/>
      <c r="E12" s="13"/>
      <c r="F12" s="3"/>
      <c r="G12" s="9"/>
      <c r="H12" s="9"/>
      <c r="I12" s="3"/>
      <c r="J12" s="3"/>
    </row>
    <row r="13" spans="1:11" x14ac:dyDescent="0.25">
      <c r="A13" s="9"/>
      <c r="B13" s="3"/>
      <c r="C13" s="4"/>
      <c r="D13" s="13"/>
      <c r="E13" s="13"/>
      <c r="F13" s="3"/>
      <c r="G13" s="9"/>
      <c r="H13" s="9"/>
      <c r="I13" s="3"/>
      <c r="J13" s="3"/>
    </row>
    <row r="14" spans="1:11" x14ac:dyDescent="0.25">
      <c r="A14" s="9"/>
      <c r="B14" s="3"/>
      <c r="C14" s="10" t="s">
        <v>53</v>
      </c>
      <c r="D14" s="13"/>
      <c r="E14" s="13"/>
      <c r="F14" s="3"/>
      <c r="G14" s="9"/>
      <c r="H14" s="9"/>
      <c r="I14" s="3"/>
      <c r="J14" s="3"/>
    </row>
    <row r="15" spans="1:11" x14ac:dyDescent="0.25">
      <c r="A15" s="23">
        <v>4</v>
      </c>
      <c r="B15" s="3"/>
      <c r="C15" s="10"/>
      <c r="D15" s="13" t="s">
        <v>50</v>
      </c>
      <c r="E15" s="13" t="s">
        <v>49</v>
      </c>
      <c r="F15" s="3"/>
      <c r="G15" s="9" t="e">
        <f>IF(AND(#REF!&gt;1,NOT(ISBLANK(#REF!))),"Valid","Invalid")</f>
        <v>#REF!</v>
      </c>
      <c r="H15" s="28" t="e">
        <f t="shared" ref="H15:H21" si="0">IF(G15="Valid",1,0)</f>
        <v>#REF!</v>
      </c>
      <c r="I15" s="3"/>
      <c r="J15" s="3"/>
    </row>
    <row r="16" spans="1:11" x14ac:dyDescent="0.25">
      <c r="A16" s="23">
        <v>5</v>
      </c>
      <c r="B16" s="3"/>
      <c r="C16" s="24"/>
      <c r="D16" s="13" t="s">
        <v>51</v>
      </c>
      <c r="E16" s="16">
        <v>43867</v>
      </c>
      <c r="F16" s="3"/>
      <c r="G16" s="9" t="str">
        <f>IF(NOT(ISBLANK(#REF!)),"Valid","Invalid")</f>
        <v>Valid</v>
      </c>
      <c r="H16" s="28">
        <f t="shared" si="0"/>
        <v>1</v>
      </c>
      <c r="I16" s="3"/>
      <c r="J16" s="3"/>
    </row>
    <row r="17" spans="1:10" x14ac:dyDescent="0.25">
      <c r="A17" s="9"/>
      <c r="B17" s="3"/>
      <c r="C17" s="11"/>
      <c r="D17" s="13"/>
      <c r="E17" s="16"/>
      <c r="F17" s="3"/>
      <c r="G17" s="9"/>
      <c r="H17" s="28">
        <f t="shared" si="0"/>
        <v>0</v>
      </c>
      <c r="I17" s="3"/>
      <c r="J17" s="3"/>
    </row>
    <row r="18" spans="1:10" x14ac:dyDescent="0.25">
      <c r="A18" s="9"/>
      <c r="B18" s="3"/>
      <c r="C18" s="4"/>
      <c r="D18" s="13"/>
      <c r="E18" s="13"/>
      <c r="F18" s="3"/>
      <c r="G18" s="9"/>
      <c r="H18" s="28">
        <f t="shared" si="0"/>
        <v>0</v>
      </c>
      <c r="I18" s="3"/>
      <c r="J18" s="3"/>
    </row>
    <row r="19" spans="1:10" x14ac:dyDescent="0.25">
      <c r="A19" s="9"/>
      <c r="B19" s="3"/>
      <c r="C19" s="10" t="s">
        <v>98</v>
      </c>
      <c r="D19" s="13"/>
      <c r="E19" s="13"/>
      <c r="F19" s="3"/>
      <c r="G19" s="9"/>
      <c r="H19" s="28">
        <f t="shared" si="0"/>
        <v>0</v>
      </c>
      <c r="I19" s="3"/>
      <c r="J19" s="3"/>
    </row>
    <row r="20" spans="1:10" x14ac:dyDescent="0.25">
      <c r="A20" s="9"/>
      <c r="B20" s="3"/>
      <c r="C20" s="10"/>
      <c r="D20" s="13"/>
      <c r="E20" s="13"/>
      <c r="F20" s="3"/>
      <c r="G20" s="9"/>
      <c r="H20" s="28">
        <f t="shared" si="0"/>
        <v>0</v>
      </c>
      <c r="I20" s="3"/>
      <c r="J20" s="3"/>
    </row>
    <row r="21" spans="1:10" x14ac:dyDescent="0.25">
      <c r="A21" s="23">
        <v>6</v>
      </c>
      <c r="B21" s="3"/>
      <c r="C21" s="10"/>
      <c r="D21" s="13" t="s">
        <v>71</v>
      </c>
      <c r="E21" s="13" t="s">
        <v>55</v>
      </c>
      <c r="F21" s="3"/>
      <c r="G21" s="9" t="s">
        <v>2</v>
      </c>
      <c r="H21" s="28">
        <f t="shared" si="0"/>
        <v>0</v>
      </c>
      <c r="I21" s="3"/>
      <c r="J21" s="3"/>
    </row>
    <row r="22" spans="1:10" x14ac:dyDescent="0.25">
      <c r="A22" s="23">
        <v>7</v>
      </c>
      <c r="B22" s="3"/>
      <c r="C22" s="10"/>
      <c r="D22" s="13" t="s">
        <v>81</v>
      </c>
      <c r="E22" s="13" t="s">
        <v>56</v>
      </c>
      <c r="F22" s="3"/>
      <c r="G22" s="9" t="s">
        <v>2</v>
      </c>
      <c r="H22" s="9" t="s">
        <v>3</v>
      </c>
      <c r="I22" s="3"/>
      <c r="J22" s="3"/>
    </row>
    <row r="23" spans="1:10" x14ac:dyDescent="0.25">
      <c r="A23" s="23">
        <v>8</v>
      </c>
      <c r="B23" s="3"/>
      <c r="C23" s="10"/>
      <c r="D23" s="13" t="s">
        <v>88</v>
      </c>
      <c r="E23" s="13"/>
      <c r="F23" s="3"/>
      <c r="G23" s="9" t="s">
        <v>2</v>
      </c>
      <c r="H23" s="9" t="s">
        <v>3</v>
      </c>
      <c r="I23" s="3"/>
      <c r="J23" s="3"/>
    </row>
    <row r="24" spans="1:10" x14ac:dyDescent="0.25">
      <c r="A24" s="9"/>
      <c r="B24" s="3"/>
      <c r="C24" s="4"/>
      <c r="D24" s="13"/>
      <c r="E24" s="13"/>
      <c r="F24" s="3"/>
      <c r="G24" s="9"/>
      <c r="H24" s="9"/>
      <c r="I24" s="3"/>
      <c r="J24" s="3"/>
    </row>
    <row r="25" spans="1:10" x14ac:dyDescent="0.25">
      <c r="A25" s="9"/>
      <c r="B25" s="3"/>
      <c r="C25" s="4"/>
      <c r="D25" s="13"/>
      <c r="E25" s="18"/>
      <c r="F25" s="3"/>
      <c r="G25" s="9"/>
      <c r="H25" s="9"/>
      <c r="I25" s="3"/>
      <c r="J25" s="3"/>
    </row>
    <row r="26" spans="1:10" x14ac:dyDescent="0.25">
      <c r="A26" s="25" t="s">
        <v>114</v>
      </c>
      <c r="B26" s="3"/>
      <c r="C26" s="10" t="s">
        <v>66</v>
      </c>
      <c r="D26" s="13"/>
      <c r="E26" s="18"/>
      <c r="F26" s="3"/>
      <c r="G26" s="9"/>
      <c r="H26" s="9"/>
      <c r="I26" s="3"/>
      <c r="J26" s="3"/>
    </row>
    <row r="27" spans="1:10" x14ac:dyDescent="0.25">
      <c r="A27" s="23">
        <v>16</v>
      </c>
      <c r="B27" s="3"/>
      <c r="C27" s="4" t="s">
        <v>82</v>
      </c>
      <c r="D27" s="13"/>
      <c r="E27" s="13" t="s">
        <v>115</v>
      </c>
      <c r="F27" s="5"/>
      <c r="G27" s="9"/>
      <c r="H27" s="9"/>
      <c r="I27" s="3"/>
      <c r="J27" s="3"/>
    </row>
    <row r="28" spans="1:10" x14ac:dyDescent="0.25">
      <c r="A28" s="23"/>
      <c r="B28" s="3"/>
      <c r="C28" s="4"/>
      <c r="D28" s="13"/>
      <c r="E28" s="13"/>
      <c r="F28" s="5"/>
      <c r="G28" s="9"/>
      <c r="H28" s="9"/>
      <c r="I28" s="3"/>
      <c r="J28" s="3"/>
    </row>
    <row r="29" spans="1:10" x14ac:dyDescent="0.25">
      <c r="A29" s="23">
        <v>17</v>
      </c>
      <c r="B29" s="3"/>
      <c r="C29" s="4" t="s">
        <v>52</v>
      </c>
      <c r="D29" s="13"/>
      <c r="E29" s="18" t="s">
        <v>120</v>
      </c>
      <c r="F29" s="5"/>
      <c r="G29" s="9"/>
      <c r="H29" s="9"/>
      <c r="I29" s="3"/>
      <c r="J29" s="3"/>
    </row>
    <row r="30" spans="1:10" x14ac:dyDescent="0.25">
      <c r="A30" s="9"/>
      <c r="B30" s="3"/>
      <c r="C30" s="9"/>
      <c r="D30" s="13" t="s">
        <v>87</v>
      </c>
      <c r="E30" s="16">
        <v>43890</v>
      </c>
      <c r="F30" s="3"/>
      <c r="G30" s="9" t="s">
        <v>2</v>
      </c>
      <c r="H30" s="9" t="s">
        <v>3</v>
      </c>
      <c r="I30" s="3"/>
      <c r="J30" s="3"/>
    </row>
    <row r="31" spans="1:10" x14ac:dyDescent="0.25">
      <c r="A31" s="9"/>
      <c r="B31" s="3"/>
      <c r="C31" s="9"/>
      <c r="D31" s="13" t="s">
        <v>80</v>
      </c>
      <c r="E31" s="16">
        <v>43891</v>
      </c>
      <c r="F31" s="3"/>
      <c r="G31" s="9" t="s">
        <v>2</v>
      </c>
      <c r="H31" s="9" t="s">
        <v>3</v>
      </c>
      <c r="I31" s="3"/>
      <c r="J31" s="3"/>
    </row>
    <row r="32" spans="1:10" x14ac:dyDescent="0.25">
      <c r="A32" s="9"/>
      <c r="B32" s="3"/>
      <c r="C32" s="9"/>
      <c r="D32" s="13" t="s">
        <v>69</v>
      </c>
      <c r="E32" s="16"/>
      <c r="F32" s="3"/>
      <c r="G32" s="9" t="s">
        <v>2</v>
      </c>
      <c r="H32" s="9" t="s">
        <v>3</v>
      </c>
      <c r="I32" s="3"/>
      <c r="J32" s="3"/>
    </row>
    <row r="33" spans="1:10" x14ac:dyDescent="0.25">
      <c r="A33" s="9"/>
      <c r="B33" s="3"/>
      <c r="C33" s="9"/>
      <c r="D33" s="13" t="s">
        <v>68</v>
      </c>
      <c r="E33" s="13" t="s">
        <v>110</v>
      </c>
      <c r="F33" s="3"/>
      <c r="G33" s="9" t="s">
        <v>2</v>
      </c>
      <c r="H33" s="9" t="s">
        <v>3</v>
      </c>
      <c r="I33" s="3"/>
      <c r="J33" s="3"/>
    </row>
    <row r="34" spans="1:10" x14ac:dyDescent="0.25">
      <c r="A34" s="9"/>
      <c r="B34" s="3"/>
      <c r="C34" s="9"/>
      <c r="D34" s="13" t="s">
        <v>70</v>
      </c>
      <c r="E34" s="16"/>
      <c r="F34" s="3"/>
      <c r="G34" s="9" t="s">
        <v>2</v>
      </c>
      <c r="H34" s="9" t="s">
        <v>3</v>
      </c>
      <c r="I34" s="3"/>
      <c r="J34" s="3"/>
    </row>
    <row r="35" spans="1:10" x14ac:dyDescent="0.25">
      <c r="A35" s="3"/>
      <c r="B35" s="3"/>
      <c r="C35" s="9"/>
      <c r="D35" s="13" t="s">
        <v>76</v>
      </c>
      <c r="E35" s="16">
        <v>45717</v>
      </c>
      <c r="F35" s="3"/>
      <c r="G35" s="9" t="s">
        <v>2</v>
      </c>
      <c r="H35" s="9" t="s">
        <v>3</v>
      </c>
      <c r="I35" s="3"/>
      <c r="J35" s="3"/>
    </row>
    <row r="36" spans="1:10" x14ac:dyDescent="0.25">
      <c r="A36" s="9"/>
      <c r="B36" s="3"/>
      <c r="C36" s="3"/>
      <c r="D36" s="13" t="s">
        <v>96</v>
      </c>
      <c r="E36" s="13"/>
      <c r="F36" s="3"/>
      <c r="G36" s="9" t="s">
        <v>2</v>
      </c>
      <c r="H36" s="9" t="s">
        <v>3</v>
      </c>
      <c r="I36" s="3"/>
      <c r="J36" s="3"/>
    </row>
    <row r="37" spans="1:10" x14ac:dyDescent="0.25">
      <c r="A37" s="9"/>
      <c r="B37" s="3"/>
      <c r="C37" s="3"/>
      <c r="D37" s="13" t="s">
        <v>101</v>
      </c>
      <c r="E37" s="13"/>
      <c r="F37" s="3"/>
      <c r="G37" s="9" t="s">
        <v>2</v>
      </c>
      <c r="H37" s="9" t="s">
        <v>3</v>
      </c>
      <c r="I37" s="3"/>
      <c r="J37" s="3"/>
    </row>
    <row r="38" spans="1:10" x14ac:dyDescent="0.25">
      <c r="A38" s="9"/>
      <c r="B38" s="3"/>
      <c r="C38" s="3"/>
      <c r="D38" s="13" t="s">
        <v>86</v>
      </c>
      <c r="E38" s="13"/>
      <c r="F38" s="3"/>
      <c r="G38" s="9" t="s">
        <v>2</v>
      </c>
      <c r="H38" s="9" t="s">
        <v>3</v>
      </c>
      <c r="I38" s="3"/>
      <c r="J38" s="3"/>
    </row>
    <row r="39" spans="1:10" x14ac:dyDescent="0.25">
      <c r="A39" s="9"/>
      <c r="B39" s="3"/>
      <c r="C39" s="3"/>
      <c r="D39" s="13" t="s">
        <v>83</v>
      </c>
      <c r="E39" s="13"/>
      <c r="F39" s="3"/>
      <c r="G39" s="9" t="s">
        <v>2</v>
      </c>
      <c r="H39" s="9" t="s">
        <v>3</v>
      </c>
      <c r="I39" s="3"/>
      <c r="J39" s="3"/>
    </row>
    <row r="40" spans="1:10" x14ac:dyDescent="0.25">
      <c r="A40" s="9"/>
      <c r="B40" s="3"/>
      <c r="C40" s="3"/>
      <c r="D40" s="13" t="s">
        <v>77</v>
      </c>
      <c r="E40" s="13"/>
      <c r="F40" s="3"/>
      <c r="G40" s="9" t="s">
        <v>2</v>
      </c>
      <c r="H40" s="9" t="s">
        <v>3</v>
      </c>
      <c r="I40" s="3"/>
      <c r="J40" s="3"/>
    </row>
    <row r="41" spans="1:10" x14ac:dyDescent="0.25">
      <c r="A41" s="9"/>
      <c r="B41" s="3"/>
      <c r="C41" s="3"/>
      <c r="D41" s="13" t="s">
        <v>102</v>
      </c>
      <c r="E41" s="13"/>
      <c r="F41" s="3"/>
      <c r="G41" s="9" t="s">
        <v>2</v>
      </c>
      <c r="H41" s="9" t="s">
        <v>3</v>
      </c>
      <c r="I41" s="3"/>
      <c r="J41" s="3"/>
    </row>
    <row r="42" spans="1:10" x14ac:dyDescent="0.25">
      <c r="A42" s="9"/>
      <c r="B42" s="3"/>
      <c r="C42" s="3"/>
      <c r="D42" s="13" t="s">
        <v>58</v>
      </c>
      <c r="E42" s="13"/>
      <c r="F42" s="3"/>
      <c r="G42" s="9" t="s">
        <v>2</v>
      </c>
      <c r="H42" s="9" t="s">
        <v>3</v>
      </c>
      <c r="I42" s="3"/>
      <c r="J42" s="3"/>
    </row>
    <row r="43" spans="1:10" ht="15" customHeight="1" x14ac:dyDescent="0.25">
      <c r="A43" s="9"/>
      <c r="B43" s="3"/>
      <c r="C43" s="3"/>
      <c r="D43" s="13" t="s">
        <v>85</v>
      </c>
      <c r="E43" s="9"/>
      <c r="F43" s="3"/>
      <c r="G43" s="9" t="s">
        <v>2</v>
      </c>
      <c r="H43" s="9" t="s">
        <v>3</v>
      </c>
      <c r="I43" s="3"/>
      <c r="J43" s="3"/>
    </row>
    <row r="44" spans="1:10" ht="15" customHeight="1" x14ac:dyDescent="0.25">
      <c r="A44" s="9"/>
      <c r="B44" s="3"/>
      <c r="C44" s="3"/>
      <c r="D44" s="13" t="s">
        <v>111</v>
      </c>
      <c r="E44" s="9"/>
      <c r="F44" s="3"/>
      <c r="G44" s="9" t="s">
        <v>2</v>
      </c>
      <c r="H44" s="9" t="s">
        <v>3</v>
      </c>
      <c r="I44" s="3"/>
      <c r="J44" s="3"/>
    </row>
    <row r="45" spans="1:10" ht="15" customHeight="1" x14ac:dyDescent="0.25">
      <c r="A45" s="9"/>
      <c r="B45" s="3"/>
      <c r="C45" s="3"/>
      <c r="D45" s="13" t="s">
        <v>84</v>
      </c>
      <c r="E45" s="9"/>
      <c r="F45" s="3"/>
      <c r="G45" s="9" t="s">
        <v>2</v>
      </c>
      <c r="H45" s="9" t="s">
        <v>3</v>
      </c>
      <c r="I45" s="3"/>
      <c r="J45" s="3"/>
    </row>
    <row r="46" spans="1:10" ht="15" customHeight="1" x14ac:dyDescent="0.25">
      <c r="A46" s="9"/>
      <c r="B46" s="3"/>
      <c r="C46" s="3"/>
      <c r="D46" s="13" t="s">
        <v>60</v>
      </c>
      <c r="E46" s="9"/>
      <c r="F46" s="3"/>
      <c r="G46" s="9" t="s">
        <v>2</v>
      </c>
      <c r="H46" s="9" t="s">
        <v>3</v>
      </c>
      <c r="I46" s="3"/>
      <c r="J46" s="3"/>
    </row>
    <row r="47" spans="1:10" ht="15" customHeight="1" x14ac:dyDescent="0.25">
      <c r="A47" s="9"/>
      <c r="B47" s="3"/>
      <c r="C47" s="3"/>
      <c r="D47" s="13" t="s">
        <v>6</v>
      </c>
      <c r="E47" s="9"/>
      <c r="F47" s="3"/>
      <c r="G47" s="9" t="s">
        <v>2</v>
      </c>
      <c r="H47" s="9" t="s">
        <v>3</v>
      </c>
      <c r="I47" s="3"/>
      <c r="J47" s="3"/>
    </row>
    <row r="48" spans="1:10" ht="15" customHeight="1" x14ac:dyDescent="0.25">
      <c r="A48" s="9"/>
      <c r="B48" s="3"/>
      <c r="C48" s="3"/>
      <c r="D48" s="13" t="s">
        <v>62</v>
      </c>
      <c r="E48" s="9"/>
      <c r="F48" s="3"/>
      <c r="G48" s="9" t="s">
        <v>2</v>
      </c>
      <c r="H48" s="9" t="s">
        <v>3</v>
      </c>
      <c r="I48" s="3"/>
      <c r="J48" s="3"/>
    </row>
    <row r="49" spans="1:10" ht="15" customHeight="1" x14ac:dyDescent="0.25">
      <c r="A49" s="9"/>
      <c r="B49" s="3"/>
      <c r="C49" s="3"/>
      <c r="D49" s="13" t="s">
        <v>61</v>
      </c>
      <c r="E49" s="9"/>
      <c r="F49" s="3"/>
      <c r="G49" s="9" t="s">
        <v>2</v>
      </c>
      <c r="H49" s="9" t="s">
        <v>3</v>
      </c>
      <c r="I49" s="3"/>
      <c r="J49" s="3"/>
    </row>
    <row r="50" spans="1:10" ht="15" customHeight="1" x14ac:dyDescent="0.25">
      <c r="A50" s="9"/>
      <c r="B50" s="3"/>
      <c r="C50" s="3"/>
      <c r="D50" s="12"/>
      <c r="E50" s="9"/>
      <c r="F50" s="3"/>
      <c r="G50" s="3"/>
      <c r="H50" s="3"/>
      <c r="I50" s="3"/>
      <c r="J50" s="3"/>
    </row>
    <row r="51" spans="1:10" x14ac:dyDescent="0.25">
      <c r="A51" s="9"/>
      <c r="B51" s="3"/>
      <c r="C51" s="3"/>
      <c r="D51" s="12"/>
      <c r="E51" s="9"/>
      <c r="F51" s="3"/>
      <c r="G51" s="3"/>
      <c r="H51" s="3"/>
      <c r="I51" s="3"/>
      <c r="J51" s="3"/>
    </row>
    <row r="52" spans="1:10" x14ac:dyDescent="0.25">
      <c r="A52" s="25" t="s">
        <v>116</v>
      </c>
      <c r="B52" s="3"/>
      <c r="C52" s="10" t="s">
        <v>67</v>
      </c>
      <c r="D52" s="26" t="s">
        <v>121</v>
      </c>
      <c r="E52" s="9"/>
      <c r="F52" s="3"/>
      <c r="G52" s="9"/>
      <c r="H52" s="9"/>
      <c r="I52" s="3"/>
      <c r="J52" s="3"/>
    </row>
    <row r="53" spans="1:10" x14ac:dyDescent="0.25">
      <c r="A53" s="9"/>
      <c r="B53" s="3"/>
      <c r="C53" s="4"/>
      <c r="D53" s="4" t="s">
        <v>4</v>
      </c>
      <c r="E53" s="13"/>
      <c r="F53" s="9"/>
      <c r="G53" s="9" t="s">
        <v>2</v>
      </c>
      <c r="H53" s="9" t="s">
        <v>3</v>
      </c>
      <c r="I53" s="9"/>
      <c r="J53" s="3"/>
    </row>
    <row r="54" spans="1:10" x14ac:dyDescent="0.25">
      <c r="A54" s="9"/>
      <c r="B54" s="3"/>
      <c r="C54" s="4"/>
      <c r="D54" s="4"/>
      <c r="E54" s="13"/>
      <c r="F54" s="9"/>
      <c r="G54" s="3"/>
      <c r="H54" s="3"/>
      <c r="I54" s="3"/>
      <c r="J54" s="3"/>
    </row>
    <row r="55" spans="1:10" x14ac:dyDescent="0.25">
      <c r="A55" s="9"/>
      <c r="B55" s="3"/>
      <c r="C55" s="4"/>
      <c r="D55" s="29" t="s">
        <v>5</v>
      </c>
      <c r="E55" s="6" t="s">
        <v>6</v>
      </c>
      <c r="F55" s="6" t="s">
        <v>7</v>
      </c>
      <c r="G55" s="6" t="s">
        <v>8</v>
      </c>
      <c r="H55" s="3"/>
      <c r="I55" s="3"/>
      <c r="J55" s="3"/>
    </row>
    <row r="56" spans="1:10" x14ac:dyDescent="0.25">
      <c r="A56" s="9"/>
      <c r="B56" s="3"/>
      <c r="C56" s="4"/>
      <c r="D56" s="9" t="s">
        <v>9</v>
      </c>
      <c r="E56" s="28">
        <f>IF('Passporting Details'!I8=TRUE,1,0)</f>
        <v>0</v>
      </c>
      <c r="F56" s="28">
        <f>IF('Passporting Details'!J8=TRUE,1,0)</f>
        <v>0</v>
      </c>
      <c r="G56" s="28">
        <f>IF('Passporting Details'!K8=TRUE,1,0)</f>
        <v>0</v>
      </c>
      <c r="H56" s="3"/>
      <c r="I56" s="3"/>
      <c r="J56" s="3"/>
    </row>
    <row r="57" spans="1:10" x14ac:dyDescent="0.25">
      <c r="A57" s="9"/>
      <c r="B57" s="3"/>
      <c r="C57" s="10" t="s">
        <v>54</v>
      </c>
      <c r="D57" s="9" t="s">
        <v>10</v>
      </c>
      <c r="E57" s="28">
        <f>IF('Passporting Details'!I9=TRUE,1,0)</f>
        <v>0</v>
      </c>
      <c r="F57" s="28">
        <f>IF('Passporting Details'!J9=TRUE,1,0)</f>
        <v>0</v>
      </c>
      <c r="G57" s="28">
        <f>IF('Passporting Details'!K9=TRUE,1,0)</f>
        <v>0</v>
      </c>
      <c r="H57" s="3"/>
      <c r="I57" s="3"/>
      <c r="J57" s="3"/>
    </row>
    <row r="58" spans="1:10" x14ac:dyDescent="0.25">
      <c r="A58" s="9"/>
      <c r="B58" s="3"/>
      <c r="C58" s="19" t="s">
        <v>63</v>
      </c>
      <c r="D58" s="9" t="s">
        <v>11</v>
      </c>
      <c r="E58" s="28">
        <f>IF('Passporting Details'!I10=TRUE,1,0)</f>
        <v>0</v>
      </c>
      <c r="F58" s="28">
        <f>IF('Passporting Details'!J10=TRUE,1,0)</f>
        <v>0</v>
      </c>
      <c r="G58" s="28">
        <f>IF('Passporting Details'!K10=TRUE,1,0)</f>
        <v>0</v>
      </c>
      <c r="H58" s="20"/>
      <c r="I58" s="20"/>
      <c r="J58" s="20"/>
    </row>
    <row r="59" spans="1:10" x14ac:dyDescent="0.25">
      <c r="A59" s="9"/>
      <c r="B59" s="3"/>
      <c r="C59" s="20"/>
      <c r="D59" s="9" t="s">
        <v>12</v>
      </c>
      <c r="E59" s="28">
        <f>IF('Passporting Details'!I11=TRUE,1,0)</f>
        <v>0</v>
      </c>
      <c r="F59" s="28">
        <f>IF('Passporting Details'!J11=TRUE,1,0)</f>
        <v>0</v>
      </c>
      <c r="G59" s="28">
        <f>IF('Passporting Details'!K11=TRUE,1,0)</f>
        <v>0</v>
      </c>
      <c r="H59" s="3"/>
      <c r="I59" s="3"/>
      <c r="J59" s="3"/>
    </row>
    <row r="60" spans="1:10" x14ac:dyDescent="0.25">
      <c r="A60" s="9"/>
      <c r="B60" s="3"/>
      <c r="C60" s="21" t="s">
        <v>64</v>
      </c>
      <c r="D60" s="9" t="s">
        <v>13</v>
      </c>
      <c r="E60" s="28">
        <f>IF('Passporting Details'!I12=TRUE,1,0)</f>
        <v>0</v>
      </c>
      <c r="F60" s="28">
        <f>IF('Passporting Details'!J12=TRUE,1,0)</f>
        <v>0</v>
      </c>
      <c r="G60" s="28">
        <f>IF('Passporting Details'!K12=TRUE,1,0)</f>
        <v>0</v>
      </c>
      <c r="H60" s="20"/>
      <c r="I60" s="20"/>
      <c r="J60" s="20"/>
    </row>
    <row r="61" spans="1:10" x14ac:dyDescent="0.25">
      <c r="A61" s="9"/>
      <c r="B61" s="3"/>
      <c r="C61" s="20"/>
      <c r="D61" s="9" t="s">
        <v>14</v>
      </c>
      <c r="E61" s="28">
        <f>IF('Passporting Details'!I13=TRUE,1,0)</f>
        <v>0</v>
      </c>
      <c r="F61" s="28">
        <f>IF('Passporting Details'!J13=TRUE,1,0)</f>
        <v>0</v>
      </c>
      <c r="G61" s="28">
        <f>IF('Passporting Details'!K13=TRUE,1,0)</f>
        <v>0</v>
      </c>
      <c r="H61" s="3"/>
      <c r="I61" s="3"/>
      <c r="J61" s="3"/>
    </row>
    <row r="62" spans="1:10" x14ac:dyDescent="0.25">
      <c r="A62" s="9"/>
      <c r="B62" s="3"/>
      <c r="C62" s="21" t="s">
        <v>64</v>
      </c>
      <c r="D62" s="9" t="s">
        <v>15</v>
      </c>
      <c r="E62" s="28">
        <f>IF('Passporting Details'!I14=TRUE,1,0)</f>
        <v>0</v>
      </c>
      <c r="F62" s="28">
        <f>IF('Passporting Details'!J14=TRUE,1,0)</f>
        <v>0</v>
      </c>
      <c r="G62" s="28">
        <f>IF('Passporting Details'!K14=TRUE,1,0)</f>
        <v>0</v>
      </c>
      <c r="H62" s="20"/>
      <c r="I62" s="20"/>
      <c r="J62" s="20"/>
    </row>
    <row r="63" spans="1:10" x14ac:dyDescent="0.25">
      <c r="A63" s="9"/>
      <c r="B63" s="3"/>
      <c r="C63" s="4"/>
      <c r="D63" s="9" t="s">
        <v>16</v>
      </c>
      <c r="E63" s="28">
        <f>IF('Passporting Details'!I15=TRUE,1,0)</f>
        <v>0</v>
      </c>
      <c r="F63" s="28">
        <f>IF('Passporting Details'!J15=TRUE,1,0)</f>
        <v>0</v>
      </c>
      <c r="G63" s="28">
        <f>IF('Passporting Details'!K15=TRUE,1,0)</f>
        <v>0</v>
      </c>
      <c r="H63" s="3"/>
      <c r="I63" s="3"/>
      <c r="J63" s="3"/>
    </row>
    <row r="64" spans="1:10" x14ac:dyDescent="0.25">
      <c r="A64" s="9"/>
      <c r="B64" s="3"/>
      <c r="C64" s="4"/>
      <c r="D64" s="9" t="s">
        <v>17</v>
      </c>
      <c r="E64" s="28">
        <f>IF('Passporting Details'!I16=TRUE,1,0)</f>
        <v>0</v>
      </c>
      <c r="F64" s="28">
        <f>IF('Passporting Details'!J16=TRUE,1,0)</f>
        <v>0</v>
      </c>
      <c r="G64" s="28">
        <f>IF('Passporting Details'!K16=TRUE,1,0)</f>
        <v>0</v>
      </c>
      <c r="H64" s="3"/>
      <c r="I64" s="3"/>
      <c r="J64" s="3"/>
    </row>
    <row r="65" spans="1:10" ht="15" customHeight="1" x14ac:dyDescent="0.25">
      <c r="A65" s="9"/>
      <c r="B65" s="3"/>
      <c r="C65" s="4"/>
      <c r="D65" s="9" t="s">
        <v>18</v>
      </c>
      <c r="E65" s="28">
        <f>IF('Passporting Details'!I17=TRUE,1,0)</f>
        <v>0</v>
      </c>
      <c r="F65" s="28">
        <f>IF('Passporting Details'!J17=TRUE,1,0)</f>
        <v>0</v>
      </c>
      <c r="G65" s="28">
        <f>IF('Passporting Details'!K17=TRUE,1,0)</f>
        <v>0</v>
      </c>
      <c r="H65" s="3"/>
      <c r="I65" s="3"/>
      <c r="J65" s="3"/>
    </row>
    <row r="66" spans="1:10" x14ac:dyDescent="0.25">
      <c r="A66" s="9"/>
      <c r="B66" s="3"/>
      <c r="C66" s="4"/>
      <c r="D66" s="9" t="s">
        <v>19</v>
      </c>
      <c r="E66" s="28">
        <f>IF('Passporting Details'!I18=TRUE,1,0)</f>
        <v>0</v>
      </c>
      <c r="F66" s="28">
        <f>IF('Passporting Details'!J18=TRUE,1,0)</f>
        <v>0</v>
      </c>
      <c r="G66" s="28">
        <f>IF('Passporting Details'!K18=TRUE,1,0)</f>
        <v>0</v>
      </c>
      <c r="H66" s="3"/>
      <c r="I66" s="3"/>
      <c r="J66" s="3"/>
    </row>
    <row r="67" spans="1:10" x14ac:dyDescent="0.25">
      <c r="A67" s="9"/>
      <c r="B67" s="3"/>
      <c r="C67" s="4"/>
      <c r="D67" s="9" t="s">
        <v>20</v>
      </c>
      <c r="E67" s="28">
        <f>IF('Passporting Details'!I19=TRUE,1,0)</f>
        <v>0</v>
      </c>
      <c r="F67" s="28">
        <f>IF('Passporting Details'!J19=TRUE,1,0)</f>
        <v>0</v>
      </c>
      <c r="G67" s="28">
        <f>IF('Passporting Details'!K19=TRUE,1,0)</f>
        <v>0</v>
      </c>
      <c r="H67" s="3"/>
      <c r="I67" s="3"/>
      <c r="J67" s="3"/>
    </row>
    <row r="68" spans="1:10" x14ac:dyDescent="0.25">
      <c r="A68" s="9"/>
      <c r="B68" s="3"/>
      <c r="C68" s="4"/>
      <c r="D68" s="9" t="s">
        <v>21</v>
      </c>
      <c r="E68" s="28">
        <f>IF('Passporting Details'!I20=TRUE,1,0)</f>
        <v>0</v>
      </c>
      <c r="F68" s="28">
        <f>IF('Passporting Details'!J20=TRUE,1,0)</f>
        <v>0</v>
      </c>
      <c r="G68" s="28">
        <f>IF('Passporting Details'!K20=TRUE,1,0)</f>
        <v>0</v>
      </c>
      <c r="H68" s="3"/>
      <c r="I68" s="3"/>
      <c r="J68" s="3"/>
    </row>
    <row r="69" spans="1:10" x14ac:dyDescent="0.25">
      <c r="A69" s="9"/>
      <c r="B69" s="3"/>
      <c r="C69" s="4"/>
      <c r="D69" s="9" t="s">
        <v>22</v>
      </c>
      <c r="E69" s="28">
        <f>IF('Passporting Details'!I21=TRUE,1,0)</f>
        <v>0</v>
      </c>
      <c r="F69" s="28">
        <f>IF('Passporting Details'!J21=TRUE,1,0)</f>
        <v>0</v>
      </c>
      <c r="G69" s="28">
        <f>IF('Passporting Details'!K21=TRUE,1,0)</f>
        <v>0</v>
      </c>
      <c r="H69" s="3"/>
      <c r="I69" s="3"/>
      <c r="J69" s="3"/>
    </row>
    <row r="70" spans="1:10" x14ac:dyDescent="0.25">
      <c r="A70"/>
      <c r="C70"/>
      <c r="D70" s="9" t="s">
        <v>23</v>
      </c>
      <c r="E70" s="28">
        <f>IF('Passporting Details'!I22=TRUE,1,0)</f>
        <v>0</v>
      </c>
      <c r="F70" s="28">
        <f>IF('Passporting Details'!J22=TRUE,1,0)</f>
        <v>0</v>
      </c>
      <c r="G70" s="28">
        <f>IF('Passporting Details'!K22=TRUE,1,0)</f>
        <v>0</v>
      </c>
    </row>
    <row r="71" spans="1:10" ht="15" customHeight="1" x14ac:dyDescent="0.25">
      <c r="A71"/>
      <c r="C71"/>
      <c r="D71" s="9" t="s">
        <v>24</v>
      </c>
      <c r="E71" s="28">
        <f>IF('Passporting Details'!I23=TRUE,1,0)</f>
        <v>0</v>
      </c>
      <c r="F71" s="28">
        <f>IF('Passporting Details'!J23=TRUE,1,0)</f>
        <v>0</v>
      </c>
      <c r="G71" s="28">
        <f>IF('Passporting Details'!K23=TRUE,1,0)</f>
        <v>0</v>
      </c>
    </row>
    <row r="72" spans="1:10" x14ac:dyDescent="0.25">
      <c r="A72"/>
      <c r="C72"/>
      <c r="D72" s="9" t="s">
        <v>25</v>
      </c>
      <c r="E72" s="28">
        <f>IF('Passporting Details'!I24=TRUE,1,0)</f>
        <v>0</v>
      </c>
      <c r="F72" s="28">
        <f>IF('Passporting Details'!J24=TRUE,1,0)</f>
        <v>0</v>
      </c>
      <c r="G72" s="28">
        <f>IF('Passporting Details'!K24=TRUE,1,0)</f>
        <v>0</v>
      </c>
    </row>
    <row r="73" spans="1:10" x14ac:dyDescent="0.25">
      <c r="A73"/>
      <c r="C73"/>
      <c r="D73" s="9" t="s">
        <v>26</v>
      </c>
      <c r="E73" s="28">
        <f>IF('Passporting Details'!I25=TRUE,1,0)</f>
        <v>0</v>
      </c>
      <c r="F73" s="28">
        <f>IF('Passporting Details'!J25=TRUE,1,0)</f>
        <v>0</v>
      </c>
      <c r="G73" s="28">
        <f>IF('Passporting Details'!K25=TRUE,1,0)</f>
        <v>0</v>
      </c>
    </row>
    <row r="74" spans="1:10" x14ac:dyDescent="0.25">
      <c r="A74"/>
      <c r="C74"/>
      <c r="D74" s="9" t="s">
        <v>27</v>
      </c>
      <c r="E74" s="28">
        <f>IF('Passporting Details'!I26=TRUE,1,0)</f>
        <v>0</v>
      </c>
      <c r="F74" s="28">
        <f>IF('Passporting Details'!J26=TRUE,1,0)</f>
        <v>0</v>
      </c>
      <c r="G74" s="28">
        <f>IF('Passporting Details'!K26=TRUE,1,0)</f>
        <v>0</v>
      </c>
    </row>
    <row r="75" spans="1:10" x14ac:dyDescent="0.25">
      <c r="D75" s="9" t="s">
        <v>28</v>
      </c>
      <c r="E75" s="28">
        <f>IF('Passporting Details'!I27=TRUE,1,0)</f>
        <v>0</v>
      </c>
      <c r="F75" s="28">
        <f>IF('Passporting Details'!J27=TRUE,1,0)</f>
        <v>0</v>
      </c>
      <c r="G75" s="28">
        <f>IF('Passporting Details'!K27=TRUE,1,0)</f>
        <v>0</v>
      </c>
    </row>
    <row r="76" spans="1:10" x14ac:dyDescent="0.25">
      <c r="D76" s="9" t="s">
        <v>29</v>
      </c>
      <c r="E76" s="28">
        <f>IF('Passporting Details'!I28=TRUE,1,0)</f>
        <v>0</v>
      </c>
      <c r="F76" s="28">
        <f>IF('Passporting Details'!J28=TRUE,1,0)</f>
        <v>0</v>
      </c>
      <c r="G76" s="28">
        <f>IF('Passporting Details'!K28=TRUE,1,0)</f>
        <v>0</v>
      </c>
    </row>
    <row r="77" spans="1:10" x14ac:dyDescent="0.25">
      <c r="D77" s="9" t="s">
        <v>30</v>
      </c>
      <c r="E77" s="28">
        <f>IF('Passporting Details'!I29=TRUE,1,0)</f>
        <v>0</v>
      </c>
      <c r="F77" s="28">
        <f>IF('Passporting Details'!J29=TRUE,1,0)</f>
        <v>0</v>
      </c>
      <c r="G77" s="28">
        <f>IF('Passporting Details'!K29=TRUE,1,0)</f>
        <v>0</v>
      </c>
    </row>
    <row r="78" spans="1:10" x14ac:dyDescent="0.25">
      <c r="D78" s="9" t="s">
        <v>31</v>
      </c>
      <c r="E78" s="28">
        <f>IF('Passporting Details'!I30=TRUE,1,0)</f>
        <v>0</v>
      </c>
      <c r="F78" s="28">
        <f>IF('Passporting Details'!J30=TRUE,1,0)</f>
        <v>0</v>
      </c>
      <c r="G78" s="28">
        <f>IF('Passporting Details'!K30=TRUE,1,0)</f>
        <v>0</v>
      </c>
    </row>
    <row r="79" spans="1:10" x14ac:dyDescent="0.25">
      <c r="D79" s="9" t="s">
        <v>32</v>
      </c>
      <c r="E79" s="28">
        <f>IF('Passporting Details'!I31=TRUE,1,0)</f>
        <v>0</v>
      </c>
      <c r="F79" s="28">
        <f>IF('Passporting Details'!J31=TRUE,1,0)</f>
        <v>0</v>
      </c>
      <c r="G79" s="28">
        <f>IF('Passporting Details'!K31=TRUE,1,0)</f>
        <v>0</v>
      </c>
    </row>
    <row r="80" spans="1:10" x14ac:dyDescent="0.25">
      <c r="D80" s="9" t="s">
        <v>33</v>
      </c>
      <c r="E80" s="28">
        <f>IF('Passporting Details'!I32=TRUE,1,0)</f>
        <v>0</v>
      </c>
      <c r="F80" s="28">
        <f>IF('Passporting Details'!J32=TRUE,1,0)</f>
        <v>0</v>
      </c>
      <c r="G80" s="28">
        <f>IF('Passporting Details'!K32=TRUE,1,0)</f>
        <v>0</v>
      </c>
    </row>
    <row r="81" spans="4:7" x14ac:dyDescent="0.25">
      <c r="D81" s="9" t="s">
        <v>34</v>
      </c>
      <c r="E81" s="28">
        <f>IF('Passporting Details'!I33=TRUE,1,0)</f>
        <v>0</v>
      </c>
      <c r="F81" s="28">
        <f>IF('Passporting Details'!J33=TRUE,1,0)</f>
        <v>0</v>
      </c>
      <c r="G81" s="28">
        <f>IF('Passporting Details'!K33=TRUE,1,0)</f>
        <v>0</v>
      </c>
    </row>
    <row r="82" spans="4:7" x14ac:dyDescent="0.25">
      <c r="D82" s="9" t="s">
        <v>35</v>
      </c>
      <c r="E82" s="28">
        <f>IF('Passporting Details'!I34=TRUE,1,0)</f>
        <v>0</v>
      </c>
      <c r="F82" s="28">
        <f>IF('Passporting Details'!J34=TRUE,1,0)</f>
        <v>0</v>
      </c>
      <c r="G82" s="28">
        <f>IF('Passporting Details'!K34=TRUE,1,0)</f>
        <v>0</v>
      </c>
    </row>
    <row r="83" spans="4:7" x14ac:dyDescent="0.25">
      <c r="D83" s="9" t="s">
        <v>36</v>
      </c>
      <c r="E83" s="28">
        <f>IF('Passporting Details'!I35=TRUE,1,0)</f>
        <v>0</v>
      </c>
      <c r="F83" s="28">
        <f>IF('Passporting Details'!J35=TRUE,1,0)</f>
        <v>0</v>
      </c>
      <c r="G83" s="28">
        <f>IF('Passporting Details'!K35=TRUE,1,0)</f>
        <v>0</v>
      </c>
    </row>
    <row r="84" spans="4:7" x14ac:dyDescent="0.25">
      <c r="D84" s="9" t="s">
        <v>37</v>
      </c>
      <c r="E84" s="28">
        <f>IF('Passporting Details'!I36=TRUE,1,0)</f>
        <v>0</v>
      </c>
      <c r="F84" s="28">
        <f>IF('Passporting Details'!J36=TRUE,1,0)</f>
        <v>0</v>
      </c>
      <c r="G84" s="28">
        <f>IF('Passporting Details'!K36=TRUE,1,0)</f>
        <v>0</v>
      </c>
    </row>
    <row r="85" spans="4:7" x14ac:dyDescent="0.25">
      <c r="D85" s="9" t="s">
        <v>38</v>
      </c>
      <c r="E85" s="28" t="e">
        <f>IF('Passporting Details'!#REF!=TRUE,1,0)</f>
        <v>#REF!</v>
      </c>
      <c r="F85" s="28" t="e">
        <f>IF('Passporting Details'!#REF!=TRUE,1,0)</f>
        <v>#REF!</v>
      </c>
      <c r="G85" s="28" t="e">
        <f>IF('Passporting Details'!#REF!=TRUE,1,0)</f>
        <v>#REF!</v>
      </c>
    </row>
    <row r="86" spans="4:7" x14ac:dyDescent="0.25">
      <c r="D86" s="9" t="s">
        <v>97</v>
      </c>
      <c r="E86" s="28">
        <f>IF('Passporting Details'!I37=TRUE,1,0)</f>
        <v>0</v>
      </c>
      <c r="F86" s="28">
        <f>IF('Passporting Details'!J37=TRUE,1,0)</f>
        <v>1</v>
      </c>
      <c r="G86" s="28">
        <f>IF('Passporting Details'!K37=TRUE,1,0)</f>
        <v>0</v>
      </c>
    </row>
  </sheetData>
  <mergeCells count="1">
    <mergeCell ref="C1:D1"/>
  </mergeCells>
  <pageMargins left="0.25" right="0.25"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5" id="{A1A75AEB-7262-42AC-BC8E-CDE51ACADEF9}">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H6:H11</xm:sqref>
        </x14:conditionalFormatting>
        <x14:conditionalFormatting xmlns:xm="http://schemas.microsoft.com/office/excel/2006/main">
          <x14:cfRule type="iconSet" priority="4" id="{CF180045-B9D8-4E11-B4F9-C5F9B023AC8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H15:H21</xm:sqref>
        </x14:conditionalFormatting>
        <x14:conditionalFormatting xmlns:xm="http://schemas.microsoft.com/office/excel/2006/main">
          <x14:cfRule type="iconSet" priority="1" id="{2259BD45-4D9D-43FD-B373-BE1975CED0C0}">
            <x14:iconSet iconSet="3Symbols2" showValue="0" custom="1">
              <x14:cfvo type="percent">
                <xm:f>0</xm:f>
              </x14:cfvo>
              <x14:cfvo type="num">
                <xm:f>0</xm:f>
              </x14:cfvo>
              <x14:cfvo type="num">
                <xm:f>1</xm:f>
              </x14:cfvo>
              <x14:cfIcon iconSet="3Triangles" iconId="1"/>
              <x14:cfIcon iconSet="3Triangles" iconId="1"/>
              <x14:cfIcon iconSet="3Symbols2" iconId="2"/>
            </x14:iconSet>
          </x14:cfRule>
          <xm:sqref>E56:G86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212"/>
  <sheetViews>
    <sheetView showZeros="0" zoomScale="90" zoomScaleNormal="90" workbookViewId="0"/>
  </sheetViews>
  <sheetFormatPr defaultColWidth="0" defaultRowHeight="0.2" customHeight="1" x14ac:dyDescent="0.25"/>
  <cols>
    <col min="1" max="1" width="8.7109375" customWidth="1"/>
    <col min="2" max="2" width="49.28515625" customWidth="1"/>
    <col min="3" max="3" width="36.7109375" customWidth="1"/>
    <col min="4" max="4" width="23.7109375" style="271" customWidth="1"/>
    <col min="5" max="5" width="23.5703125" style="271" customWidth="1"/>
    <col min="6" max="6" width="40.28515625" style="271" customWidth="1"/>
    <col min="7" max="7" width="28.5703125" hidden="1" customWidth="1"/>
    <col min="8" max="8" width="8.7109375" hidden="1" customWidth="1"/>
    <col min="9" max="9" width="14.28515625" hidden="1" customWidth="1"/>
    <col min="10" max="16384" width="8.7109375" hidden="1"/>
  </cols>
  <sheetData>
    <row r="1" spans="1:9" ht="15" x14ac:dyDescent="0.25">
      <c r="A1" s="124" t="s">
        <v>704</v>
      </c>
      <c r="B1" s="124"/>
      <c r="C1" s="125"/>
      <c r="D1" s="140"/>
      <c r="E1" s="140"/>
      <c r="F1" s="140"/>
      <c r="G1" s="127" t="s">
        <v>124</v>
      </c>
      <c r="H1" s="128" t="s">
        <v>591</v>
      </c>
      <c r="I1" t="s">
        <v>870</v>
      </c>
    </row>
    <row r="2" spans="1:9" ht="15" x14ac:dyDescent="0.25">
      <c r="A2" s="130"/>
      <c r="B2" s="300"/>
      <c r="C2" s="300"/>
      <c r="D2" s="300"/>
      <c r="E2" s="300"/>
      <c r="F2" s="140"/>
      <c r="G2" s="131" t="s">
        <v>125</v>
      </c>
      <c r="H2" s="132" t="s">
        <v>592</v>
      </c>
      <c r="I2" t="s">
        <v>720</v>
      </c>
    </row>
    <row r="3" spans="1:9" ht="15" x14ac:dyDescent="0.25">
      <c r="A3" s="133" t="s">
        <v>710</v>
      </c>
      <c r="B3" s="134" t="s">
        <v>65</v>
      </c>
      <c r="C3" s="125"/>
      <c r="D3" s="140"/>
      <c r="E3" s="140"/>
      <c r="F3" s="140"/>
      <c r="G3" s="131" t="s">
        <v>27</v>
      </c>
      <c r="H3" s="128" t="s">
        <v>593</v>
      </c>
      <c r="I3" t="s">
        <v>140</v>
      </c>
    </row>
    <row r="4" spans="1:9" ht="15" x14ac:dyDescent="0.25">
      <c r="A4" s="136">
        <v>1</v>
      </c>
      <c r="B4" s="130" t="s">
        <v>93</v>
      </c>
      <c r="C4" s="137">
        <v>1</v>
      </c>
      <c r="D4" s="140"/>
      <c r="E4" s="140"/>
      <c r="F4" s="140"/>
      <c r="G4" s="131" t="s">
        <v>38</v>
      </c>
      <c r="H4" s="174"/>
      <c r="I4" t="s">
        <v>721</v>
      </c>
    </row>
    <row r="5" spans="1:9" ht="15" x14ac:dyDescent="0.25">
      <c r="A5" s="139"/>
      <c r="B5" s="125" t="s">
        <v>94</v>
      </c>
      <c r="C5" s="140"/>
      <c r="D5" s="180" t="s">
        <v>45</v>
      </c>
      <c r="E5" s="140"/>
      <c r="F5" s="140"/>
      <c r="G5" s="131" t="s">
        <v>126</v>
      </c>
      <c r="H5" s="174"/>
      <c r="I5" t="s">
        <v>722</v>
      </c>
    </row>
    <row r="6" spans="1:9" ht="15" x14ac:dyDescent="0.25">
      <c r="A6" s="139"/>
      <c r="B6" s="125"/>
      <c r="C6" s="125"/>
      <c r="D6" s="180" t="s">
        <v>39</v>
      </c>
      <c r="E6" s="140"/>
      <c r="F6" s="140"/>
      <c r="G6" s="131" t="s">
        <v>127</v>
      </c>
      <c r="H6" s="174"/>
      <c r="I6" t="s">
        <v>723</v>
      </c>
    </row>
    <row r="7" spans="1:9" ht="15" x14ac:dyDescent="0.25">
      <c r="A7" s="139"/>
      <c r="B7" s="125"/>
      <c r="C7" s="140"/>
      <c r="D7" s="180"/>
      <c r="E7" s="140"/>
      <c r="F7" s="140"/>
      <c r="G7" s="131" t="s">
        <v>128</v>
      </c>
      <c r="H7" s="174"/>
      <c r="I7" t="s">
        <v>142</v>
      </c>
    </row>
    <row r="8" spans="1:9" ht="15" x14ac:dyDescent="0.25">
      <c r="A8" s="139"/>
      <c r="B8" s="125" t="s">
        <v>718</v>
      </c>
      <c r="C8" s="156"/>
      <c r="D8" s="180"/>
      <c r="E8" s="140"/>
      <c r="F8" s="140"/>
      <c r="G8" s="131" t="s">
        <v>129</v>
      </c>
      <c r="H8" s="174"/>
      <c r="I8" t="s">
        <v>143</v>
      </c>
    </row>
    <row r="9" spans="1:9" ht="15" x14ac:dyDescent="0.25">
      <c r="A9" s="139"/>
      <c r="B9" s="125"/>
      <c r="C9" s="140"/>
      <c r="D9" s="180"/>
      <c r="E9" s="140"/>
      <c r="F9" s="140"/>
      <c r="G9" s="131" t="s">
        <v>130</v>
      </c>
      <c r="H9" s="174"/>
      <c r="I9" t="s">
        <v>724</v>
      </c>
    </row>
    <row r="10" spans="1:9" ht="15" x14ac:dyDescent="0.25">
      <c r="A10" s="139"/>
      <c r="B10" s="142" t="s">
        <v>719</v>
      </c>
      <c r="C10" s="143"/>
      <c r="D10" s="180"/>
      <c r="E10" s="140"/>
      <c r="F10" s="140"/>
      <c r="G10" s="131" t="s">
        <v>131</v>
      </c>
      <c r="H10" s="174"/>
      <c r="I10" t="s">
        <v>725</v>
      </c>
    </row>
    <row r="11" spans="1:9" ht="15" x14ac:dyDescent="0.25">
      <c r="A11" s="139"/>
      <c r="B11" s="125"/>
      <c r="C11" s="140"/>
      <c r="D11" s="180"/>
      <c r="E11" s="140"/>
      <c r="F11" s="140"/>
      <c r="G11" s="131" t="s">
        <v>132</v>
      </c>
      <c r="H11" s="174"/>
      <c r="I11" t="s">
        <v>726</v>
      </c>
    </row>
    <row r="12" spans="1:9" ht="15" x14ac:dyDescent="0.25">
      <c r="A12" s="139"/>
      <c r="B12" s="144" t="s">
        <v>41</v>
      </c>
      <c r="C12" s="145"/>
      <c r="D12" s="180"/>
      <c r="E12" s="140"/>
      <c r="F12" s="140"/>
      <c r="G12" s="131" t="s">
        <v>9</v>
      </c>
      <c r="H12" s="174"/>
      <c r="I12" t="s">
        <v>727</v>
      </c>
    </row>
    <row r="13" spans="1:9" ht="15" x14ac:dyDescent="0.25">
      <c r="A13" s="139"/>
      <c r="B13" s="291" t="s">
        <v>293</v>
      </c>
      <c r="C13" s="290">
        <f>C27</f>
        <v>0</v>
      </c>
      <c r="D13" s="180"/>
      <c r="E13" s="140"/>
      <c r="F13" s="140"/>
      <c r="G13" s="131" t="s">
        <v>133</v>
      </c>
      <c r="H13" s="174"/>
      <c r="I13" t="s">
        <v>728</v>
      </c>
    </row>
    <row r="14" spans="1:9" ht="28.5" x14ac:dyDescent="0.25">
      <c r="A14" s="139"/>
      <c r="B14" s="147" t="s">
        <v>702</v>
      </c>
      <c r="C14" s="145"/>
      <c r="D14" s="180"/>
      <c r="E14" s="140"/>
      <c r="F14" s="140"/>
      <c r="G14" s="131" t="s">
        <v>134</v>
      </c>
      <c r="H14" s="174"/>
      <c r="I14" t="s">
        <v>729</v>
      </c>
    </row>
    <row r="15" spans="1:9" ht="15" x14ac:dyDescent="0.25">
      <c r="A15" s="139"/>
      <c r="B15" s="148"/>
      <c r="C15" s="149"/>
      <c r="D15" s="180"/>
      <c r="E15" s="140"/>
      <c r="F15" s="140"/>
      <c r="G15" s="131" t="s">
        <v>135</v>
      </c>
      <c r="H15" s="174"/>
      <c r="I15" t="s">
        <v>730</v>
      </c>
    </row>
    <row r="16" spans="1:9" ht="15" x14ac:dyDescent="0.25">
      <c r="A16" s="122">
        <v>2</v>
      </c>
      <c r="B16" s="130" t="s">
        <v>48</v>
      </c>
      <c r="C16" s="140"/>
      <c r="D16" s="180"/>
      <c r="E16" s="140"/>
      <c r="F16" s="140"/>
      <c r="G16" s="131" t="s">
        <v>10</v>
      </c>
      <c r="H16" s="174"/>
      <c r="I16" t="s">
        <v>731</v>
      </c>
    </row>
    <row r="17" spans="1:9" ht="15" x14ac:dyDescent="0.25">
      <c r="A17" s="150"/>
      <c r="B17" s="125"/>
      <c r="C17" s="140"/>
      <c r="D17" s="180"/>
      <c r="E17" s="140"/>
      <c r="F17" s="140"/>
      <c r="G17" s="131" t="s">
        <v>136</v>
      </c>
      <c r="H17" s="174"/>
      <c r="I17" t="s">
        <v>12</v>
      </c>
    </row>
    <row r="18" spans="1:9" ht="15" x14ac:dyDescent="0.25">
      <c r="A18" s="150"/>
      <c r="B18" s="151" t="s">
        <v>42</v>
      </c>
      <c r="C18" s="152"/>
      <c r="D18" s="180">
        <f>IF(ISBLANK(C18),1,0)</f>
        <v>1</v>
      </c>
      <c r="E18" s="180"/>
      <c r="F18" s="161"/>
      <c r="G18" s="131" t="s">
        <v>137</v>
      </c>
      <c r="H18" s="174"/>
      <c r="I18" t="s">
        <v>732</v>
      </c>
    </row>
    <row r="19" spans="1:9" ht="15" x14ac:dyDescent="0.25">
      <c r="A19" s="150"/>
      <c r="B19" s="151" t="s">
        <v>43</v>
      </c>
      <c r="C19" s="152"/>
      <c r="D19" s="180">
        <f>IF(ISBLANK(C19),1,0)</f>
        <v>1</v>
      </c>
      <c r="E19" s="180"/>
      <c r="F19" s="161"/>
      <c r="G19" s="131" t="s">
        <v>138</v>
      </c>
      <c r="H19" s="174"/>
      <c r="I19" t="s">
        <v>733</v>
      </c>
    </row>
    <row r="20" spans="1:9" ht="15" x14ac:dyDescent="0.25">
      <c r="A20" s="150"/>
      <c r="B20" s="151" t="s">
        <v>117</v>
      </c>
      <c r="C20" s="152"/>
      <c r="D20" s="180">
        <f>IF(ISBLANK(C20),1,0)</f>
        <v>1</v>
      </c>
      <c r="E20" s="180"/>
      <c r="F20" s="161"/>
      <c r="G20" s="131" t="s">
        <v>11</v>
      </c>
      <c r="H20" s="174"/>
      <c r="I20" t="s">
        <v>13</v>
      </c>
    </row>
    <row r="21" spans="1:9" ht="15" x14ac:dyDescent="0.25">
      <c r="A21" s="276"/>
      <c r="B21" s="126"/>
      <c r="C21" s="161"/>
      <c r="D21" s="180">
        <f>SUM(D18:D20)</f>
        <v>3</v>
      </c>
      <c r="E21" s="180"/>
      <c r="F21" s="161"/>
      <c r="G21" s="131" t="s">
        <v>139</v>
      </c>
      <c r="H21" s="174"/>
      <c r="I21" t="s">
        <v>734</v>
      </c>
    </row>
    <row r="22" spans="1:9" ht="15" x14ac:dyDescent="0.25">
      <c r="A22" s="289">
        <v>3</v>
      </c>
      <c r="B22" s="179" t="s">
        <v>46</v>
      </c>
      <c r="C22" s="161"/>
      <c r="D22" s="296">
        <v>1</v>
      </c>
      <c r="E22" s="180" t="str">
        <f>IF(D22=3,"Request to Passport only",IF(D22=1,"Filling Only",IF(D22=2,"Filling with a request to passport",0)))</f>
        <v>Filling Only</v>
      </c>
      <c r="F22" s="161"/>
      <c r="G22" s="155" t="s">
        <v>140</v>
      </c>
      <c r="H22" s="174"/>
      <c r="I22" t="s">
        <v>735</v>
      </c>
    </row>
    <row r="23" spans="1:9" ht="15" x14ac:dyDescent="0.25">
      <c r="A23" s="276"/>
      <c r="B23" s="124"/>
      <c r="C23" s="161"/>
      <c r="D23" s="161"/>
      <c r="E23" s="161"/>
      <c r="F23" s="161"/>
      <c r="G23" s="131" t="s">
        <v>141</v>
      </c>
      <c r="H23" s="174"/>
      <c r="I23" t="s">
        <v>15</v>
      </c>
    </row>
    <row r="24" spans="1:9" ht="15" x14ac:dyDescent="0.25">
      <c r="A24" s="276"/>
      <c r="B24" s="124"/>
      <c r="C24" s="161"/>
      <c r="D24" s="161"/>
      <c r="E24" s="161"/>
      <c r="F24" s="161"/>
      <c r="G24" s="131" t="s">
        <v>142</v>
      </c>
      <c r="H24" s="174"/>
      <c r="I24" t="s">
        <v>736</v>
      </c>
    </row>
    <row r="25" spans="1:9" ht="15" x14ac:dyDescent="0.25">
      <c r="A25" s="276"/>
      <c r="B25" s="124"/>
      <c r="C25" s="161"/>
      <c r="D25" s="161"/>
      <c r="E25" s="161"/>
      <c r="F25" s="161"/>
      <c r="G25" s="131" t="s">
        <v>143</v>
      </c>
      <c r="H25" s="174"/>
      <c r="I25" t="s">
        <v>737</v>
      </c>
    </row>
    <row r="26" spans="1:9" ht="15" x14ac:dyDescent="0.25">
      <c r="A26" s="289">
        <v>4</v>
      </c>
      <c r="B26" s="179" t="s">
        <v>53</v>
      </c>
      <c r="C26" s="273"/>
      <c r="D26" s="161"/>
      <c r="E26" s="161"/>
      <c r="F26" s="161"/>
      <c r="G26" s="131" t="s">
        <v>144</v>
      </c>
      <c r="H26" s="174"/>
      <c r="I26" t="s">
        <v>738</v>
      </c>
    </row>
    <row r="27" spans="1:9" ht="15" x14ac:dyDescent="0.25">
      <c r="A27" s="122"/>
      <c r="B27" s="151" t="s">
        <v>50</v>
      </c>
      <c r="C27" s="160"/>
      <c r="D27" s="180">
        <f>IF(ISBLANK(C27),1,0)</f>
        <v>1</v>
      </c>
      <c r="E27" s="161"/>
      <c r="F27" s="161"/>
      <c r="G27" s="131" t="s">
        <v>12</v>
      </c>
      <c r="H27" s="174"/>
      <c r="I27" t="s">
        <v>739</v>
      </c>
    </row>
    <row r="28" spans="1:9" ht="15" x14ac:dyDescent="0.25">
      <c r="A28" s="122"/>
      <c r="B28" s="151" t="s">
        <v>51</v>
      </c>
      <c r="C28" s="156"/>
      <c r="D28" s="180">
        <f>IF(ISBLANK(C28),1,0)</f>
        <v>1</v>
      </c>
      <c r="E28" s="161"/>
      <c r="F28" s="161"/>
      <c r="G28" s="131" t="s">
        <v>13</v>
      </c>
      <c r="H28" s="174"/>
      <c r="I28" t="s">
        <v>146</v>
      </c>
    </row>
    <row r="29" spans="1:9" ht="15" x14ac:dyDescent="0.25">
      <c r="A29" s="150"/>
      <c r="B29" s="130"/>
      <c r="C29" s="140"/>
      <c r="D29" s="180"/>
      <c r="E29" s="140"/>
      <c r="F29" s="140"/>
      <c r="G29" s="131" t="s">
        <v>14</v>
      </c>
      <c r="H29" s="174"/>
      <c r="I29" t="s">
        <v>740</v>
      </c>
    </row>
    <row r="30" spans="1:9" ht="15" x14ac:dyDescent="0.25">
      <c r="A30" s="150"/>
      <c r="B30" s="130"/>
      <c r="C30" s="140"/>
      <c r="D30" s="180"/>
      <c r="E30" s="161"/>
      <c r="F30" s="140"/>
      <c r="G30" s="131" t="s">
        <v>15</v>
      </c>
      <c r="H30" s="174"/>
      <c r="I30" t="s">
        <v>741</v>
      </c>
    </row>
    <row r="31" spans="1:9" ht="15" x14ac:dyDescent="0.25">
      <c r="A31" s="153">
        <v>5</v>
      </c>
      <c r="B31" s="157" t="s">
        <v>700</v>
      </c>
      <c r="C31" s="140"/>
      <c r="D31" s="180"/>
      <c r="E31" s="161"/>
      <c r="F31" s="140"/>
      <c r="G31" s="131" t="s">
        <v>145</v>
      </c>
      <c r="H31" s="174"/>
      <c r="I31" t="s">
        <v>742</v>
      </c>
    </row>
    <row r="32" spans="1:9" ht="15" x14ac:dyDescent="0.25">
      <c r="A32" s="158"/>
      <c r="B32" s="130"/>
      <c r="C32" s="140"/>
      <c r="D32" s="180"/>
      <c r="E32" s="161"/>
      <c r="F32" s="140"/>
      <c r="G32" s="131" t="s">
        <v>146</v>
      </c>
      <c r="H32" s="174"/>
      <c r="I32" t="s">
        <v>16</v>
      </c>
    </row>
    <row r="33" spans="1:9" ht="15" x14ac:dyDescent="0.25">
      <c r="A33" s="122"/>
      <c r="B33" s="151" t="s">
        <v>71</v>
      </c>
      <c r="C33" s="159"/>
      <c r="D33" s="180">
        <f t="shared" ref="D33:D45" si="0">IF(ISBLANK(C33),1,0)</f>
        <v>1</v>
      </c>
      <c r="E33" s="161"/>
      <c r="F33" s="140"/>
      <c r="G33" s="131" t="s">
        <v>147</v>
      </c>
      <c r="H33" s="174"/>
      <c r="I33" t="s">
        <v>743</v>
      </c>
    </row>
    <row r="34" spans="1:9" ht="15" x14ac:dyDescent="0.25">
      <c r="A34" s="122"/>
      <c r="B34" s="151" t="s">
        <v>74</v>
      </c>
      <c r="C34" s="160"/>
      <c r="D34" s="180">
        <f t="shared" si="0"/>
        <v>1</v>
      </c>
      <c r="E34" s="161"/>
      <c r="F34" s="140"/>
      <c r="G34" s="131" t="s">
        <v>148</v>
      </c>
      <c r="H34" s="174"/>
      <c r="I34" t="s">
        <v>744</v>
      </c>
    </row>
    <row r="35" spans="1:9" ht="15" x14ac:dyDescent="0.25">
      <c r="A35" s="122"/>
      <c r="B35" s="140" t="s">
        <v>88</v>
      </c>
      <c r="C35" s="160"/>
      <c r="D35" s="180">
        <f t="shared" si="0"/>
        <v>1</v>
      </c>
      <c r="E35" s="161"/>
      <c r="F35" s="140"/>
      <c r="G35" s="131" t="s">
        <v>16</v>
      </c>
      <c r="H35" s="174"/>
      <c r="I35" t="s">
        <v>745</v>
      </c>
    </row>
    <row r="36" spans="1:9" ht="15" x14ac:dyDescent="0.25">
      <c r="A36" s="150"/>
      <c r="B36" s="140"/>
      <c r="C36" s="125"/>
      <c r="D36" s="180">
        <f t="shared" si="0"/>
        <v>1</v>
      </c>
      <c r="E36" s="161"/>
      <c r="F36" s="140"/>
      <c r="G36" s="131" t="s">
        <v>17</v>
      </c>
      <c r="H36" s="174"/>
      <c r="I36" t="s">
        <v>746</v>
      </c>
    </row>
    <row r="37" spans="1:9" ht="15" x14ac:dyDescent="0.25">
      <c r="A37" s="122"/>
      <c r="B37" s="140" t="s">
        <v>90</v>
      </c>
      <c r="C37" s="159"/>
      <c r="D37" s="180">
        <f t="shared" si="0"/>
        <v>1</v>
      </c>
      <c r="E37" s="161"/>
      <c r="F37" s="140"/>
      <c r="G37" s="131" t="s">
        <v>18</v>
      </c>
      <c r="H37" s="174"/>
      <c r="I37" t="s">
        <v>747</v>
      </c>
    </row>
    <row r="38" spans="1:9" ht="15" x14ac:dyDescent="0.25">
      <c r="A38" s="122"/>
      <c r="B38" s="140" t="s">
        <v>91</v>
      </c>
      <c r="C38" s="160"/>
      <c r="D38" s="180">
        <f t="shared" si="0"/>
        <v>1</v>
      </c>
      <c r="E38" s="161"/>
      <c r="F38" s="140"/>
      <c r="G38" s="131" t="s">
        <v>149</v>
      </c>
      <c r="H38" s="174"/>
      <c r="I38" t="s">
        <v>17</v>
      </c>
    </row>
    <row r="39" spans="1:9" ht="15" x14ac:dyDescent="0.25">
      <c r="A39" s="122"/>
      <c r="B39" s="140" t="s">
        <v>92</v>
      </c>
      <c r="C39" s="160"/>
      <c r="D39" s="180">
        <f t="shared" si="0"/>
        <v>1</v>
      </c>
      <c r="E39" s="161"/>
      <c r="F39" s="140"/>
      <c r="G39" s="131" t="s">
        <v>150</v>
      </c>
      <c r="H39" s="174"/>
      <c r="I39" t="s">
        <v>18</v>
      </c>
    </row>
    <row r="40" spans="1:9" ht="15" x14ac:dyDescent="0.25">
      <c r="A40" s="153"/>
      <c r="B40" s="161"/>
      <c r="C40" s="162"/>
      <c r="D40" s="180">
        <f t="shared" si="0"/>
        <v>1</v>
      </c>
      <c r="E40" s="161"/>
      <c r="F40" s="140"/>
      <c r="G40" s="131" t="s">
        <v>19</v>
      </c>
      <c r="H40" s="174"/>
      <c r="I40" t="s">
        <v>748</v>
      </c>
    </row>
    <row r="41" spans="1:9" ht="15" x14ac:dyDescent="0.25">
      <c r="A41" s="153"/>
      <c r="B41" s="163" t="s">
        <v>703</v>
      </c>
      <c r="C41" s="164"/>
      <c r="D41" s="296">
        <v>2</v>
      </c>
      <c r="E41" s="161"/>
      <c r="F41" s="140"/>
      <c r="G41" s="131" t="s">
        <v>151</v>
      </c>
      <c r="H41" s="174"/>
      <c r="I41" t="s">
        <v>749</v>
      </c>
    </row>
    <row r="42" spans="1:9" ht="15" x14ac:dyDescent="0.25">
      <c r="A42" s="153"/>
      <c r="B42" s="140"/>
      <c r="C42" s="162"/>
      <c r="D42" s="180">
        <f t="shared" si="0"/>
        <v>1</v>
      </c>
      <c r="E42" s="161"/>
      <c r="F42" s="140"/>
      <c r="G42" s="131" t="s">
        <v>20</v>
      </c>
      <c r="H42" s="174"/>
      <c r="I42" t="s">
        <v>750</v>
      </c>
    </row>
    <row r="43" spans="1:9" ht="15" x14ac:dyDescent="0.25">
      <c r="A43" s="122"/>
      <c r="B43" s="144" t="s">
        <v>72</v>
      </c>
      <c r="C43" s="165"/>
      <c r="D43" s="180">
        <f t="shared" si="0"/>
        <v>1</v>
      </c>
      <c r="E43" s="140"/>
      <c r="F43" s="140"/>
      <c r="G43" s="131" t="s">
        <v>152</v>
      </c>
      <c r="H43" s="174"/>
      <c r="I43" t="s">
        <v>751</v>
      </c>
    </row>
    <row r="44" spans="1:9" ht="15" x14ac:dyDescent="0.25">
      <c r="A44" s="123"/>
      <c r="B44" s="144" t="s">
        <v>73</v>
      </c>
      <c r="C44" s="165"/>
      <c r="D44" s="180">
        <f t="shared" si="0"/>
        <v>1</v>
      </c>
      <c r="E44" s="140"/>
      <c r="F44" s="140"/>
      <c r="G44" s="131" t="s">
        <v>153</v>
      </c>
      <c r="H44" s="174"/>
      <c r="I44" t="s">
        <v>752</v>
      </c>
    </row>
    <row r="45" spans="1:9" ht="15" x14ac:dyDescent="0.25">
      <c r="A45" s="123"/>
      <c r="B45" s="144" t="s">
        <v>89</v>
      </c>
      <c r="C45" s="165"/>
      <c r="D45" s="180">
        <f t="shared" si="0"/>
        <v>1</v>
      </c>
      <c r="E45" s="140"/>
      <c r="F45" s="140"/>
      <c r="G45" s="131" t="s">
        <v>21</v>
      </c>
      <c r="H45" s="174"/>
      <c r="I45" t="s">
        <v>150</v>
      </c>
    </row>
    <row r="46" spans="1:9" ht="15" x14ac:dyDescent="0.25">
      <c r="A46" s="166"/>
      <c r="B46" s="163"/>
      <c r="C46" s="161"/>
      <c r="D46" s="140"/>
      <c r="E46" s="140"/>
      <c r="F46" s="140"/>
      <c r="G46" s="131" t="s">
        <v>22</v>
      </c>
      <c r="H46" s="174"/>
      <c r="I46" t="s">
        <v>19</v>
      </c>
    </row>
    <row r="47" spans="1:9" ht="15" x14ac:dyDescent="0.25">
      <c r="A47" s="267">
        <v>6</v>
      </c>
      <c r="B47" s="134" t="s">
        <v>699</v>
      </c>
      <c r="C47" s="126" t="s">
        <v>717</v>
      </c>
      <c r="D47" s="140"/>
      <c r="E47" s="140"/>
      <c r="F47" s="140"/>
      <c r="G47" s="131" t="s">
        <v>154</v>
      </c>
      <c r="H47" s="174"/>
      <c r="I47" t="s">
        <v>753</v>
      </c>
    </row>
    <row r="48" spans="1:9" ht="15" x14ac:dyDescent="0.25">
      <c r="A48" s="141"/>
      <c r="B48" s="301" t="s">
        <v>698</v>
      </c>
      <c r="C48" s="301"/>
      <c r="D48" s="301"/>
      <c r="E48" s="301"/>
      <c r="F48" s="302"/>
      <c r="G48" s="131" t="s">
        <v>155</v>
      </c>
      <c r="H48" s="174"/>
      <c r="I48" t="s">
        <v>151</v>
      </c>
    </row>
    <row r="49" spans="1:9" ht="15" x14ac:dyDescent="0.25">
      <c r="A49" s="169" t="b">
        <v>0</v>
      </c>
      <c r="B49" s="301"/>
      <c r="C49" s="301"/>
      <c r="D49" s="301"/>
      <c r="E49" s="301"/>
      <c r="F49" s="302"/>
      <c r="G49" s="131" t="s">
        <v>156</v>
      </c>
      <c r="H49" s="174"/>
      <c r="I49" t="s">
        <v>20</v>
      </c>
    </row>
    <row r="50" spans="1:9" ht="15" x14ac:dyDescent="0.25">
      <c r="A50" s="170"/>
      <c r="B50" s="171"/>
      <c r="C50" s="171"/>
      <c r="D50" s="171"/>
      <c r="E50" s="171"/>
      <c r="F50" s="171"/>
      <c r="G50" s="131" t="s">
        <v>157</v>
      </c>
      <c r="H50" s="174"/>
      <c r="I50" t="s">
        <v>754</v>
      </c>
    </row>
    <row r="51" spans="1:9" ht="15" x14ac:dyDescent="0.25">
      <c r="A51" s="170"/>
      <c r="B51" s="171"/>
      <c r="C51" s="171"/>
      <c r="D51" s="171"/>
      <c r="E51" s="171"/>
      <c r="F51" s="171"/>
      <c r="G51" s="131" t="s">
        <v>23</v>
      </c>
      <c r="H51" s="174"/>
      <c r="I51" t="s">
        <v>755</v>
      </c>
    </row>
    <row r="52" spans="1:9" ht="0.2" customHeight="1" x14ac:dyDescent="0.25">
      <c r="A52" s="173"/>
      <c r="B52" s="129"/>
      <c r="C52" s="129"/>
      <c r="D52" s="268"/>
      <c r="E52" s="269"/>
      <c r="F52" s="270"/>
      <c r="G52" s="131" t="s">
        <v>158</v>
      </c>
      <c r="H52" s="174"/>
      <c r="I52" t="s">
        <v>756</v>
      </c>
    </row>
    <row r="53" spans="1:9" ht="0.2" customHeight="1" x14ac:dyDescent="0.25">
      <c r="A53" s="173"/>
      <c r="B53" s="129"/>
      <c r="C53" s="129"/>
      <c r="D53" s="268"/>
      <c r="E53" s="269"/>
      <c r="F53" s="270"/>
      <c r="G53" s="131" t="s">
        <v>159</v>
      </c>
      <c r="H53" s="174"/>
      <c r="I53" t="s">
        <v>757</v>
      </c>
    </row>
    <row r="54" spans="1:9" ht="0.2" customHeight="1" x14ac:dyDescent="0.25">
      <c r="A54" s="173"/>
      <c r="B54" s="129"/>
      <c r="C54" s="129"/>
      <c r="D54" s="268"/>
      <c r="E54" s="269"/>
      <c r="F54" s="270"/>
      <c r="G54" s="131" t="s">
        <v>160</v>
      </c>
      <c r="H54" s="174"/>
      <c r="I54" t="s">
        <v>758</v>
      </c>
    </row>
    <row r="55" spans="1:9" ht="0.2" customHeight="1" x14ac:dyDescent="0.25">
      <c r="A55" s="173"/>
      <c r="B55" s="129"/>
      <c r="C55" s="129"/>
      <c r="D55" s="268"/>
      <c r="E55" s="269"/>
      <c r="F55" s="270"/>
      <c r="G55" s="131" t="s">
        <v>161</v>
      </c>
      <c r="H55" s="174"/>
      <c r="I55" t="s">
        <v>152</v>
      </c>
    </row>
    <row r="56" spans="1:9" ht="0.2" customHeight="1" x14ac:dyDescent="0.25">
      <c r="A56" s="173"/>
      <c r="B56" s="129"/>
      <c r="C56" s="129"/>
      <c r="D56" s="268"/>
      <c r="E56" s="269"/>
      <c r="F56" s="270"/>
      <c r="G56" s="131" t="s">
        <v>162</v>
      </c>
      <c r="H56" s="174"/>
      <c r="I56" t="s">
        <v>759</v>
      </c>
    </row>
    <row r="57" spans="1:9" ht="0.2" customHeight="1" x14ac:dyDescent="0.25">
      <c r="A57" s="173"/>
      <c r="B57" s="129"/>
      <c r="C57" s="129"/>
      <c r="D57" s="268"/>
      <c r="E57" s="269"/>
      <c r="F57" s="270"/>
      <c r="G57" s="131" t="s">
        <v>163</v>
      </c>
      <c r="H57" s="174"/>
      <c r="I57" t="s">
        <v>760</v>
      </c>
    </row>
    <row r="58" spans="1:9" ht="0.2" customHeight="1" x14ac:dyDescent="0.25">
      <c r="A58" s="173"/>
      <c r="B58" s="129"/>
      <c r="C58" s="129"/>
      <c r="D58" s="268"/>
      <c r="E58" s="269"/>
      <c r="F58" s="270"/>
      <c r="G58" s="131" t="s">
        <v>24</v>
      </c>
      <c r="H58" s="174"/>
      <c r="I58" t="s">
        <v>761</v>
      </c>
    </row>
    <row r="59" spans="1:9" ht="0.2" customHeight="1" x14ac:dyDescent="0.25">
      <c r="A59" s="173"/>
      <c r="B59" s="129"/>
      <c r="C59" s="129"/>
      <c r="D59" s="268"/>
      <c r="E59" s="269"/>
      <c r="F59" s="270"/>
      <c r="G59" s="131" t="s">
        <v>164</v>
      </c>
      <c r="H59" s="174"/>
      <c r="I59" t="s">
        <v>762</v>
      </c>
    </row>
    <row r="60" spans="1:9" ht="0.2" customHeight="1" x14ac:dyDescent="0.25">
      <c r="A60" s="173"/>
      <c r="B60" s="129"/>
      <c r="C60" s="129"/>
      <c r="D60" s="268"/>
      <c r="E60" s="269"/>
      <c r="F60" s="270"/>
      <c r="G60" s="131" t="s">
        <v>165</v>
      </c>
      <c r="H60" s="174"/>
      <c r="I60" t="s">
        <v>763</v>
      </c>
    </row>
    <row r="61" spans="1:9" ht="0.2" customHeight="1" x14ac:dyDescent="0.25">
      <c r="A61" s="173"/>
      <c r="B61" s="129"/>
      <c r="C61" s="129"/>
      <c r="D61" s="268"/>
      <c r="E61" s="269"/>
      <c r="F61" s="270"/>
      <c r="G61" s="131" t="s">
        <v>26</v>
      </c>
      <c r="H61" s="174"/>
      <c r="I61" t="s">
        <v>764</v>
      </c>
    </row>
    <row r="62" spans="1:9" ht="0.2" customHeight="1" x14ac:dyDescent="0.25">
      <c r="A62" s="173"/>
      <c r="B62" s="129"/>
      <c r="C62" s="129"/>
      <c r="D62" s="268"/>
      <c r="E62" s="269"/>
      <c r="F62" s="270"/>
      <c r="G62" s="131" t="s">
        <v>166</v>
      </c>
      <c r="H62" s="174"/>
      <c r="I62" t="s">
        <v>765</v>
      </c>
    </row>
    <row r="63" spans="1:9" ht="0.2" customHeight="1" x14ac:dyDescent="0.25">
      <c r="A63" s="173"/>
      <c r="B63" s="129"/>
      <c r="C63" s="129"/>
      <c r="D63" s="268"/>
      <c r="E63" s="269"/>
      <c r="F63" s="270"/>
      <c r="G63" s="131" t="s">
        <v>167</v>
      </c>
      <c r="H63" s="174"/>
      <c r="I63" t="s">
        <v>153</v>
      </c>
    </row>
    <row r="64" spans="1:9" ht="0.2" customHeight="1" x14ac:dyDescent="0.25">
      <c r="A64" s="173"/>
      <c r="B64" s="129"/>
      <c r="C64" s="129"/>
      <c r="D64" s="268"/>
      <c r="E64" s="269"/>
      <c r="F64" s="270"/>
      <c r="G64" s="131" t="s">
        <v>28</v>
      </c>
      <c r="H64" s="174"/>
      <c r="I64" t="s">
        <v>21</v>
      </c>
    </row>
    <row r="65" spans="1:9" ht="0.2" customHeight="1" x14ac:dyDescent="0.25">
      <c r="A65" s="173"/>
      <c r="B65" s="129"/>
      <c r="C65" s="129"/>
      <c r="D65" s="268"/>
      <c r="E65" s="269"/>
      <c r="F65" s="270"/>
      <c r="G65" s="131" t="s">
        <v>168</v>
      </c>
      <c r="H65" s="174"/>
      <c r="I65" t="s">
        <v>22</v>
      </c>
    </row>
    <row r="66" spans="1:9" ht="0.2" customHeight="1" x14ac:dyDescent="0.25">
      <c r="A66" s="173"/>
      <c r="B66" s="129"/>
      <c r="C66" s="129"/>
      <c r="D66" s="268"/>
      <c r="E66" s="269"/>
      <c r="F66" s="270"/>
      <c r="G66" s="131" t="s">
        <v>169</v>
      </c>
      <c r="H66" s="174"/>
      <c r="I66" t="s">
        <v>766</v>
      </c>
    </row>
    <row r="67" spans="1:9" ht="0.2" customHeight="1" x14ac:dyDescent="0.25">
      <c r="A67" s="173"/>
      <c r="B67" s="129"/>
      <c r="C67" s="129"/>
      <c r="D67" s="268"/>
      <c r="E67" s="269"/>
      <c r="F67" s="270"/>
      <c r="G67" s="131" t="s">
        <v>170</v>
      </c>
      <c r="H67" s="174"/>
      <c r="I67" t="s">
        <v>154</v>
      </c>
    </row>
    <row r="68" spans="1:9" ht="0.2" customHeight="1" x14ac:dyDescent="0.25">
      <c r="A68" s="173"/>
      <c r="B68" s="129"/>
      <c r="C68" s="129"/>
      <c r="D68" s="268"/>
      <c r="E68" s="269"/>
      <c r="F68" s="270"/>
      <c r="G68" s="131" t="s">
        <v>171</v>
      </c>
      <c r="H68" s="174"/>
      <c r="I68" t="s">
        <v>767</v>
      </c>
    </row>
    <row r="69" spans="1:9" ht="0.2" customHeight="1" x14ac:dyDescent="0.25">
      <c r="A69" s="173"/>
      <c r="B69" s="129"/>
      <c r="C69" s="129"/>
      <c r="D69" s="268"/>
      <c r="E69" s="269"/>
      <c r="F69" s="270"/>
      <c r="G69" s="131" t="s">
        <v>172</v>
      </c>
      <c r="H69" s="174"/>
      <c r="I69" t="s">
        <v>155</v>
      </c>
    </row>
    <row r="70" spans="1:9" ht="0.2" customHeight="1" x14ac:dyDescent="0.25">
      <c r="A70" s="173"/>
      <c r="B70" s="129"/>
      <c r="C70" s="129"/>
      <c r="D70" s="268"/>
      <c r="E70" s="269"/>
      <c r="F70" s="270"/>
      <c r="G70" s="131" t="s">
        <v>173</v>
      </c>
      <c r="H70" s="174"/>
      <c r="I70" t="s">
        <v>125</v>
      </c>
    </row>
    <row r="71" spans="1:9" ht="0.2" customHeight="1" x14ac:dyDescent="0.25">
      <c r="A71" s="173"/>
      <c r="B71" s="129"/>
      <c r="C71" s="129"/>
      <c r="D71" s="268"/>
      <c r="E71" s="269"/>
      <c r="F71" s="270"/>
      <c r="G71" s="131" t="s">
        <v>174</v>
      </c>
      <c r="H71" s="174"/>
      <c r="I71" t="s">
        <v>156</v>
      </c>
    </row>
    <row r="72" spans="1:9" ht="0.2" customHeight="1" x14ac:dyDescent="0.25">
      <c r="A72" s="173"/>
      <c r="B72" s="129"/>
      <c r="C72" s="129"/>
      <c r="D72" s="268"/>
      <c r="E72" s="269"/>
      <c r="F72" s="270"/>
      <c r="G72" s="131" t="s">
        <v>30</v>
      </c>
      <c r="H72" s="174"/>
      <c r="I72" t="s">
        <v>157</v>
      </c>
    </row>
    <row r="73" spans="1:9" ht="0.2" customHeight="1" x14ac:dyDescent="0.25">
      <c r="A73" s="173"/>
      <c r="B73" s="129"/>
      <c r="C73" s="129"/>
      <c r="D73" s="268"/>
      <c r="E73" s="269"/>
      <c r="F73" s="270"/>
      <c r="G73" s="131" t="s">
        <v>175</v>
      </c>
      <c r="H73" s="174"/>
      <c r="I73" t="s">
        <v>23</v>
      </c>
    </row>
    <row r="74" spans="1:9" ht="0.2" customHeight="1" x14ac:dyDescent="0.25">
      <c r="A74" s="173"/>
      <c r="B74" s="129"/>
      <c r="C74" s="129"/>
      <c r="D74" s="268"/>
      <c r="E74" s="269"/>
      <c r="F74" s="270"/>
      <c r="G74" s="131" t="s">
        <v>176</v>
      </c>
      <c r="H74" s="174"/>
      <c r="I74" t="s">
        <v>768</v>
      </c>
    </row>
    <row r="75" spans="1:9" ht="0.2" customHeight="1" x14ac:dyDescent="0.25">
      <c r="A75" s="173"/>
      <c r="B75" s="129"/>
      <c r="C75" s="129"/>
      <c r="D75" s="268"/>
      <c r="E75" s="269"/>
      <c r="F75" s="270"/>
      <c r="G75" s="131" t="s">
        <v>177</v>
      </c>
      <c r="H75" s="174"/>
      <c r="I75" t="s">
        <v>158</v>
      </c>
    </row>
    <row r="76" spans="1:9" ht="0.2" customHeight="1" x14ac:dyDescent="0.25">
      <c r="A76" s="173"/>
      <c r="B76" s="129"/>
      <c r="C76" s="129"/>
      <c r="D76" s="268"/>
      <c r="E76" s="269"/>
      <c r="F76" s="270"/>
      <c r="G76" s="131" t="s">
        <v>178</v>
      </c>
      <c r="H76" s="174"/>
      <c r="I76" t="s">
        <v>159</v>
      </c>
    </row>
    <row r="77" spans="1:9" ht="0.2" customHeight="1" x14ac:dyDescent="0.25">
      <c r="A77" s="173"/>
      <c r="B77" s="129"/>
      <c r="C77" s="129"/>
      <c r="D77" s="268"/>
      <c r="E77" s="269"/>
      <c r="F77" s="270"/>
      <c r="G77" s="131" t="s">
        <v>31</v>
      </c>
      <c r="H77" s="174"/>
      <c r="I77" t="s">
        <v>160</v>
      </c>
    </row>
    <row r="78" spans="1:9" ht="0.2" customHeight="1" x14ac:dyDescent="0.25">
      <c r="A78" s="173"/>
      <c r="B78" s="129"/>
      <c r="C78" s="129"/>
      <c r="D78" s="268"/>
      <c r="E78" s="269"/>
      <c r="F78" s="270"/>
      <c r="G78" s="131" t="s">
        <v>32</v>
      </c>
      <c r="H78" s="174"/>
      <c r="I78" t="s">
        <v>161</v>
      </c>
    </row>
    <row r="79" spans="1:9" ht="0.2" customHeight="1" x14ac:dyDescent="0.25">
      <c r="A79" s="173"/>
      <c r="B79" s="129"/>
      <c r="C79" s="129"/>
      <c r="D79" s="268"/>
      <c r="E79" s="269"/>
      <c r="F79" s="270"/>
      <c r="G79" s="131" t="s">
        <v>33</v>
      </c>
      <c r="H79" s="174"/>
      <c r="I79" t="s">
        <v>769</v>
      </c>
    </row>
    <row r="80" spans="1:9" ht="0.2" customHeight="1" x14ac:dyDescent="0.25">
      <c r="A80" s="173"/>
      <c r="B80" s="129"/>
      <c r="C80" s="129"/>
      <c r="D80" s="268"/>
      <c r="E80" s="269"/>
      <c r="F80" s="270"/>
      <c r="G80" s="131" t="s">
        <v>179</v>
      </c>
      <c r="H80" s="174"/>
      <c r="I80" t="s">
        <v>770</v>
      </c>
    </row>
    <row r="81" spans="1:9" ht="0.2" customHeight="1" x14ac:dyDescent="0.25">
      <c r="A81" s="173"/>
      <c r="B81" s="129"/>
      <c r="C81" s="129"/>
      <c r="D81" s="268"/>
      <c r="E81" s="269"/>
      <c r="F81" s="270"/>
      <c r="G81" s="131" t="s">
        <v>180</v>
      </c>
      <c r="H81" s="174"/>
      <c r="I81" t="s">
        <v>771</v>
      </c>
    </row>
    <row r="82" spans="1:9" ht="0.2" customHeight="1" x14ac:dyDescent="0.25">
      <c r="A82" s="173"/>
      <c r="B82" s="129"/>
      <c r="C82" s="129"/>
      <c r="D82" s="268"/>
      <c r="E82" s="269"/>
      <c r="F82" s="270"/>
      <c r="G82" s="131" t="s">
        <v>181</v>
      </c>
      <c r="H82" s="174"/>
      <c r="I82" t="s">
        <v>772</v>
      </c>
    </row>
    <row r="83" spans="1:9" ht="0.2" customHeight="1" x14ac:dyDescent="0.25">
      <c r="A83" s="173"/>
      <c r="B83" s="129"/>
      <c r="C83" s="129"/>
      <c r="D83" s="268"/>
      <c r="E83" s="269"/>
      <c r="F83" s="270"/>
      <c r="G83" s="131" t="s">
        <v>182</v>
      </c>
      <c r="H83" s="174"/>
      <c r="I83" t="s">
        <v>163</v>
      </c>
    </row>
    <row r="84" spans="1:9" ht="0.2" customHeight="1" x14ac:dyDescent="0.25">
      <c r="A84" s="173"/>
      <c r="B84" s="129"/>
      <c r="C84" s="129"/>
      <c r="D84" s="268"/>
      <c r="E84" s="269"/>
      <c r="F84" s="270"/>
      <c r="G84" s="131" t="s">
        <v>183</v>
      </c>
      <c r="H84" s="174"/>
      <c r="I84" t="s">
        <v>773</v>
      </c>
    </row>
    <row r="85" spans="1:9" ht="0.2" customHeight="1" x14ac:dyDescent="0.25">
      <c r="A85" s="173"/>
      <c r="B85" s="129"/>
      <c r="C85" s="129"/>
      <c r="D85" s="268"/>
      <c r="E85" s="269"/>
      <c r="F85" s="270"/>
      <c r="G85" s="131" t="s">
        <v>184</v>
      </c>
      <c r="H85" s="174"/>
      <c r="I85" t="s">
        <v>774</v>
      </c>
    </row>
    <row r="86" spans="1:9" ht="0.2" customHeight="1" x14ac:dyDescent="0.25">
      <c r="A86" s="173"/>
      <c r="B86" s="129"/>
      <c r="C86" s="129"/>
      <c r="D86" s="268"/>
      <c r="E86" s="269"/>
      <c r="F86" s="270"/>
      <c r="G86" s="131" t="s">
        <v>185</v>
      </c>
      <c r="H86" s="174"/>
      <c r="I86" t="s">
        <v>24</v>
      </c>
    </row>
    <row r="87" spans="1:9" ht="0.2" customHeight="1" x14ac:dyDescent="0.25">
      <c r="A87" s="173"/>
      <c r="B87" s="129"/>
      <c r="C87" s="129"/>
      <c r="D87" s="268"/>
      <c r="E87" s="269"/>
      <c r="F87" s="270"/>
      <c r="G87" s="131" t="s">
        <v>35</v>
      </c>
      <c r="H87" s="174"/>
      <c r="I87" t="s">
        <v>775</v>
      </c>
    </row>
    <row r="88" spans="1:9" ht="0.2" customHeight="1" x14ac:dyDescent="0.25">
      <c r="A88" s="173"/>
      <c r="B88" s="129"/>
      <c r="C88" s="129"/>
      <c r="D88" s="268"/>
      <c r="E88" s="269"/>
      <c r="F88" s="270"/>
      <c r="G88" s="131" t="s">
        <v>186</v>
      </c>
      <c r="H88" s="174"/>
      <c r="I88" t="s">
        <v>776</v>
      </c>
    </row>
    <row r="89" spans="1:9" ht="0.2" customHeight="1" x14ac:dyDescent="0.25">
      <c r="A89" s="173"/>
      <c r="B89" s="129"/>
      <c r="C89" s="129"/>
      <c r="D89" s="268"/>
      <c r="E89" s="269"/>
      <c r="F89" s="270"/>
      <c r="G89" s="131" t="s">
        <v>36</v>
      </c>
      <c r="H89" s="174"/>
      <c r="I89" t="s">
        <v>164</v>
      </c>
    </row>
    <row r="90" spans="1:9" ht="0.2" customHeight="1" x14ac:dyDescent="0.25">
      <c r="A90" s="173"/>
      <c r="B90" s="129"/>
      <c r="C90" s="129"/>
      <c r="D90" s="268"/>
      <c r="E90" s="269"/>
      <c r="F90" s="270"/>
      <c r="G90" s="131" t="s">
        <v>37</v>
      </c>
      <c r="H90" s="174"/>
      <c r="I90" t="s">
        <v>777</v>
      </c>
    </row>
    <row r="91" spans="1:9" ht="0.2" customHeight="1" x14ac:dyDescent="0.25">
      <c r="A91" s="173"/>
      <c r="B91" s="129"/>
      <c r="C91" s="129"/>
      <c r="D91" s="268"/>
      <c r="E91" s="269"/>
      <c r="F91" s="270"/>
      <c r="G91" s="131" t="s">
        <v>187</v>
      </c>
      <c r="H91" s="174"/>
      <c r="I91" t="s">
        <v>165</v>
      </c>
    </row>
    <row r="92" spans="1:9" ht="0.2" customHeight="1" x14ac:dyDescent="0.25">
      <c r="A92" s="173"/>
      <c r="B92" s="129"/>
      <c r="C92" s="129"/>
      <c r="D92" s="268"/>
      <c r="E92" s="269"/>
      <c r="F92" s="270"/>
      <c r="G92" s="131" t="s">
        <v>188</v>
      </c>
      <c r="H92" s="174"/>
      <c r="I92" t="s">
        <v>26</v>
      </c>
    </row>
    <row r="93" spans="1:9" ht="0.2" customHeight="1" x14ac:dyDescent="0.25">
      <c r="A93" s="173"/>
      <c r="B93" s="129"/>
      <c r="C93" s="129"/>
      <c r="D93" s="268"/>
      <c r="E93" s="269"/>
      <c r="F93" s="270"/>
      <c r="G93" s="131" t="s">
        <v>189</v>
      </c>
      <c r="H93" s="174"/>
      <c r="I93" t="s">
        <v>27</v>
      </c>
    </row>
    <row r="94" spans="1:9" ht="0.2" customHeight="1" x14ac:dyDescent="0.25">
      <c r="A94" s="173"/>
      <c r="B94" s="129"/>
      <c r="C94" s="129"/>
      <c r="D94" s="268"/>
      <c r="E94" s="269"/>
      <c r="F94" s="270"/>
      <c r="G94" s="131" t="s">
        <v>190</v>
      </c>
      <c r="H94" s="174"/>
      <c r="I94" t="s">
        <v>778</v>
      </c>
    </row>
    <row r="95" spans="1:9" ht="0.2" customHeight="1" x14ac:dyDescent="0.25">
      <c r="A95" s="173"/>
      <c r="B95" s="129"/>
      <c r="C95" s="129"/>
      <c r="D95" s="268"/>
      <c r="E95" s="269"/>
      <c r="F95" s="270"/>
      <c r="G95" s="131" t="s">
        <v>191</v>
      </c>
      <c r="H95" s="174"/>
      <c r="I95" t="s">
        <v>779</v>
      </c>
    </row>
    <row r="96" spans="1:9" ht="0.2" customHeight="1" x14ac:dyDescent="0.25">
      <c r="A96" s="173"/>
      <c r="B96" s="129"/>
      <c r="C96" s="129"/>
      <c r="D96" s="268"/>
      <c r="E96" s="269"/>
      <c r="F96" s="270"/>
      <c r="G96" s="131" t="s">
        <v>192</v>
      </c>
      <c r="H96" s="174"/>
      <c r="I96" t="s">
        <v>780</v>
      </c>
    </row>
    <row r="97" spans="1:9" ht="0.2" customHeight="1" x14ac:dyDescent="0.25">
      <c r="A97" s="173"/>
      <c r="B97" s="129"/>
      <c r="C97" s="129"/>
      <c r="D97" s="268"/>
      <c r="E97" s="269"/>
      <c r="F97" s="270"/>
      <c r="G97" s="131" t="s">
        <v>193</v>
      </c>
      <c r="H97" s="174"/>
      <c r="I97" t="s">
        <v>167</v>
      </c>
    </row>
    <row r="98" spans="1:9" ht="0.2" customHeight="1" x14ac:dyDescent="0.25">
      <c r="A98" s="173"/>
      <c r="B98" s="129"/>
      <c r="C98" s="129"/>
      <c r="D98" s="268"/>
      <c r="E98" s="269"/>
      <c r="F98" s="270"/>
      <c r="G98" s="131" t="s">
        <v>194</v>
      </c>
      <c r="H98" s="174"/>
      <c r="I98" t="s">
        <v>781</v>
      </c>
    </row>
    <row r="99" spans="1:9" ht="0.2" customHeight="1" x14ac:dyDescent="0.25">
      <c r="A99" s="173"/>
      <c r="B99" s="129"/>
      <c r="C99" s="129"/>
      <c r="D99" s="268"/>
      <c r="E99" s="269"/>
      <c r="F99" s="270"/>
      <c r="G99" s="131" t="s">
        <v>195</v>
      </c>
      <c r="H99" s="174"/>
      <c r="I99" t="s">
        <v>782</v>
      </c>
    </row>
    <row r="100" spans="1:9" ht="0.2" customHeight="1" x14ac:dyDescent="0.25">
      <c r="A100" s="173"/>
      <c r="B100" s="129"/>
      <c r="C100" s="129"/>
      <c r="D100" s="268"/>
      <c r="E100" s="269"/>
      <c r="F100" s="270"/>
      <c r="G100" s="131" t="s">
        <v>196</v>
      </c>
      <c r="H100" s="174"/>
      <c r="I100" t="s">
        <v>28</v>
      </c>
    </row>
    <row r="101" spans="1:9" ht="0.2" customHeight="1" x14ac:dyDescent="0.25">
      <c r="A101" s="173"/>
      <c r="B101" s="129"/>
      <c r="C101" s="129"/>
      <c r="D101" s="268"/>
      <c r="E101" s="269"/>
      <c r="F101" s="270"/>
      <c r="G101" s="131" t="s">
        <v>97</v>
      </c>
      <c r="H101" s="174"/>
      <c r="I101" t="s">
        <v>783</v>
      </c>
    </row>
    <row r="102" spans="1:9" ht="0.2" customHeight="1" x14ac:dyDescent="0.25">
      <c r="A102" s="173"/>
      <c r="B102" s="129"/>
      <c r="C102" s="129"/>
      <c r="D102" s="268"/>
      <c r="E102" s="269"/>
      <c r="F102" s="270"/>
      <c r="H102" s="174"/>
      <c r="I102" t="s">
        <v>784</v>
      </c>
    </row>
    <row r="103" spans="1:9" ht="0.2" customHeight="1" x14ac:dyDescent="0.25">
      <c r="A103" s="173"/>
      <c r="B103" s="129"/>
      <c r="C103" s="129"/>
      <c r="D103" s="268"/>
      <c r="E103" s="269"/>
      <c r="F103" s="270"/>
      <c r="H103" s="174"/>
      <c r="I103" t="s">
        <v>785</v>
      </c>
    </row>
    <row r="104" spans="1:9" ht="0.2" customHeight="1" x14ac:dyDescent="0.25">
      <c r="I104" t="s">
        <v>168</v>
      </c>
    </row>
    <row r="105" spans="1:9" ht="0.2" customHeight="1" x14ac:dyDescent="0.25">
      <c r="I105" t="s">
        <v>786</v>
      </c>
    </row>
    <row r="106" spans="1:9" ht="0.2" customHeight="1" x14ac:dyDescent="0.25">
      <c r="I106" t="s">
        <v>169</v>
      </c>
    </row>
    <row r="107" spans="1:9" ht="0.2" customHeight="1" x14ac:dyDescent="0.25">
      <c r="I107" t="s">
        <v>787</v>
      </c>
    </row>
    <row r="108" spans="1:9" ht="0.2" customHeight="1" x14ac:dyDescent="0.25">
      <c r="I108" t="s">
        <v>788</v>
      </c>
    </row>
    <row r="109" spans="1:9" ht="0.2" customHeight="1" x14ac:dyDescent="0.25">
      <c r="I109" t="s">
        <v>789</v>
      </c>
    </row>
    <row r="110" spans="1:9" ht="0.2" customHeight="1" x14ac:dyDescent="0.25">
      <c r="I110" t="s">
        <v>790</v>
      </c>
    </row>
    <row r="111" spans="1:9" ht="0.2" customHeight="1" x14ac:dyDescent="0.25">
      <c r="I111" t="s">
        <v>791</v>
      </c>
    </row>
    <row r="112" spans="1:9" ht="0.2" customHeight="1" x14ac:dyDescent="0.25">
      <c r="I112" t="s">
        <v>792</v>
      </c>
    </row>
    <row r="113" spans="9:9" ht="0.2" customHeight="1" x14ac:dyDescent="0.25">
      <c r="I113" t="s">
        <v>793</v>
      </c>
    </row>
    <row r="114" spans="9:9" ht="0.2" customHeight="1" x14ac:dyDescent="0.25">
      <c r="I114" t="s">
        <v>170</v>
      </c>
    </row>
    <row r="115" spans="9:9" ht="0.2" customHeight="1" x14ac:dyDescent="0.25">
      <c r="I115" t="s">
        <v>794</v>
      </c>
    </row>
    <row r="116" spans="9:9" ht="0.2" customHeight="1" x14ac:dyDescent="0.25">
      <c r="I116" t="s">
        <v>795</v>
      </c>
    </row>
    <row r="117" spans="9:9" ht="0.2" customHeight="1" x14ac:dyDescent="0.25">
      <c r="I117" t="s">
        <v>796</v>
      </c>
    </row>
    <row r="118" spans="9:9" ht="0.2" customHeight="1" x14ac:dyDescent="0.25">
      <c r="I118" t="s">
        <v>797</v>
      </c>
    </row>
    <row r="119" spans="9:9" ht="0.2" customHeight="1" x14ac:dyDescent="0.25">
      <c r="I119" t="s">
        <v>798</v>
      </c>
    </row>
    <row r="120" spans="9:9" ht="0.2" customHeight="1" x14ac:dyDescent="0.25">
      <c r="I120" t="s">
        <v>799</v>
      </c>
    </row>
    <row r="121" spans="9:9" ht="0.2" customHeight="1" x14ac:dyDescent="0.25">
      <c r="I121" t="s">
        <v>800</v>
      </c>
    </row>
    <row r="122" spans="9:9" ht="0.2" customHeight="1" x14ac:dyDescent="0.25">
      <c r="I122" t="s">
        <v>801</v>
      </c>
    </row>
    <row r="123" spans="9:9" ht="0.2" customHeight="1" x14ac:dyDescent="0.25">
      <c r="I123" t="s">
        <v>802</v>
      </c>
    </row>
    <row r="124" spans="9:9" ht="0.2" customHeight="1" x14ac:dyDescent="0.25">
      <c r="I124" t="s">
        <v>174</v>
      </c>
    </row>
    <row r="125" spans="9:9" ht="0.2" customHeight="1" x14ac:dyDescent="0.25">
      <c r="I125" t="s">
        <v>803</v>
      </c>
    </row>
    <row r="126" spans="9:9" ht="0.2" customHeight="1" x14ac:dyDescent="0.25">
      <c r="I126" t="s">
        <v>804</v>
      </c>
    </row>
    <row r="127" spans="9:9" ht="0.2" customHeight="1" x14ac:dyDescent="0.25">
      <c r="I127" t="s">
        <v>805</v>
      </c>
    </row>
    <row r="128" spans="9:9" ht="0.2" customHeight="1" x14ac:dyDescent="0.25">
      <c r="I128" t="s">
        <v>806</v>
      </c>
    </row>
    <row r="129" spans="9:9" ht="0.2" customHeight="1" x14ac:dyDescent="0.25">
      <c r="I129" t="s">
        <v>30</v>
      </c>
    </row>
    <row r="130" spans="9:9" ht="0.2" customHeight="1" x14ac:dyDescent="0.25">
      <c r="I130" t="s">
        <v>175</v>
      </c>
    </row>
    <row r="131" spans="9:9" ht="0.2" customHeight="1" x14ac:dyDescent="0.25">
      <c r="I131" t="s">
        <v>176</v>
      </c>
    </row>
    <row r="132" spans="9:9" ht="0.2" customHeight="1" x14ac:dyDescent="0.25">
      <c r="I132" t="s">
        <v>807</v>
      </c>
    </row>
    <row r="133" spans="9:9" ht="0.2" customHeight="1" x14ac:dyDescent="0.25">
      <c r="I133" t="s">
        <v>808</v>
      </c>
    </row>
    <row r="134" spans="9:9" ht="0.2" customHeight="1" x14ac:dyDescent="0.25">
      <c r="I134" t="s">
        <v>177</v>
      </c>
    </row>
    <row r="135" spans="9:9" ht="0.2" customHeight="1" x14ac:dyDescent="0.25">
      <c r="I135" t="s">
        <v>809</v>
      </c>
    </row>
    <row r="136" spans="9:9" ht="0.2" customHeight="1" x14ac:dyDescent="0.25">
      <c r="I136" t="s">
        <v>810</v>
      </c>
    </row>
    <row r="137" spans="9:9" ht="0.2" customHeight="1" x14ac:dyDescent="0.25">
      <c r="I137" t="s">
        <v>178</v>
      </c>
    </row>
    <row r="138" spans="9:9" ht="0.2" customHeight="1" x14ac:dyDescent="0.25">
      <c r="I138" t="s">
        <v>811</v>
      </c>
    </row>
    <row r="139" spans="9:9" ht="0.2" customHeight="1" x14ac:dyDescent="0.25">
      <c r="I139" t="s">
        <v>812</v>
      </c>
    </row>
    <row r="140" spans="9:9" ht="0.2" customHeight="1" x14ac:dyDescent="0.25">
      <c r="I140" t="s">
        <v>31</v>
      </c>
    </row>
    <row r="141" spans="9:9" ht="0.2" customHeight="1" x14ac:dyDescent="0.25">
      <c r="I141" t="s">
        <v>32</v>
      </c>
    </row>
    <row r="142" spans="9:9" ht="0.2" customHeight="1" x14ac:dyDescent="0.25">
      <c r="I142" t="s">
        <v>813</v>
      </c>
    </row>
    <row r="143" spans="9:9" ht="0.2" customHeight="1" x14ac:dyDescent="0.25">
      <c r="I143" t="s">
        <v>814</v>
      </c>
    </row>
    <row r="144" spans="9:9" ht="0.2" customHeight="1" x14ac:dyDescent="0.25">
      <c r="I144" t="s">
        <v>33</v>
      </c>
    </row>
    <row r="145" spans="9:9" ht="0.2" customHeight="1" x14ac:dyDescent="0.25">
      <c r="I145" t="s">
        <v>815</v>
      </c>
    </row>
    <row r="146" spans="9:9" ht="0.2" customHeight="1" x14ac:dyDescent="0.25">
      <c r="I146" t="s">
        <v>180</v>
      </c>
    </row>
    <row r="147" spans="9:9" ht="0.2" customHeight="1" x14ac:dyDescent="0.25">
      <c r="I147" t="s">
        <v>816</v>
      </c>
    </row>
    <row r="148" spans="9:9" ht="0.2" customHeight="1" x14ac:dyDescent="0.25">
      <c r="I148" t="s">
        <v>817</v>
      </c>
    </row>
    <row r="149" spans="9:9" ht="0.2" customHeight="1" x14ac:dyDescent="0.25">
      <c r="I149" t="s">
        <v>818</v>
      </c>
    </row>
    <row r="150" spans="9:9" ht="0.2" customHeight="1" x14ac:dyDescent="0.25">
      <c r="I150" t="s">
        <v>819</v>
      </c>
    </row>
    <row r="151" spans="9:9" ht="0.2" customHeight="1" x14ac:dyDescent="0.25">
      <c r="I151" t="s">
        <v>820</v>
      </c>
    </row>
    <row r="152" spans="9:9" ht="0.2" customHeight="1" x14ac:dyDescent="0.25">
      <c r="I152" t="s">
        <v>821</v>
      </c>
    </row>
    <row r="153" spans="9:9" ht="0.2" customHeight="1" x14ac:dyDescent="0.25">
      <c r="I153" t="s">
        <v>822</v>
      </c>
    </row>
    <row r="154" spans="9:9" ht="0.2" customHeight="1" x14ac:dyDescent="0.25">
      <c r="I154" t="s">
        <v>823</v>
      </c>
    </row>
    <row r="155" spans="9:9" ht="0.2" customHeight="1" x14ac:dyDescent="0.25">
      <c r="I155" t="s">
        <v>824</v>
      </c>
    </row>
    <row r="156" spans="9:9" ht="0.2" customHeight="1" x14ac:dyDescent="0.25">
      <c r="I156" t="s">
        <v>825</v>
      </c>
    </row>
    <row r="157" spans="9:9" ht="0.2" customHeight="1" x14ac:dyDescent="0.25">
      <c r="I157" t="s">
        <v>826</v>
      </c>
    </row>
    <row r="158" spans="9:9" ht="0.2" customHeight="1" x14ac:dyDescent="0.25">
      <c r="I158" t="s">
        <v>181</v>
      </c>
    </row>
    <row r="159" spans="9:9" ht="0.2" customHeight="1" x14ac:dyDescent="0.25">
      <c r="I159" t="s">
        <v>827</v>
      </c>
    </row>
    <row r="160" spans="9:9" ht="0.2" customHeight="1" x14ac:dyDescent="0.25">
      <c r="I160" t="s">
        <v>828</v>
      </c>
    </row>
    <row r="161" spans="9:9" ht="0.2" customHeight="1" x14ac:dyDescent="0.25">
      <c r="I161" t="s">
        <v>829</v>
      </c>
    </row>
    <row r="162" spans="9:9" ht="0.2" customHeight="1" x14ac:dyDescent="0.25">
      <c r="I162" t="s">
        <v>830</v>
      </c>
    </row>
    <row r="163" spans="9:9" ht="0.2" customHeight="1" x14ac:dyDescent="0.25">
      <c r="I163" t="s">
        <v>184</v>
      </c>
    </row>
    <row r="164" spans="9:9" ht="0.2" customHeight="1" x14ac:dyDescent="0.25">
      <c r="I164" t="s">
        <v>831</v>
      </c>
    </row>
    <row r="165" spans="9:9" ht="0.2" customHeight="1" x14ac:dyDescent="0.25">
      <c r="I165" t="s">
        <v>34</v>
      </c>
    </row>
    <row r="166" spans="9:9" ht="0.2" customHeight="1" x14ac:dyDescent="0.25">
      <c r="I166" t="s">
        <v>35</v>
      </c>
    </row>
    <row r="167" spans="9:9" ht="0.2" customHeight="1" x14ac:dyDescent="0.25">
      <c r="I167" t="s">
        <v>832</v>
      </c>
    </row>
    <row r="168" spans="9:9" ht="0.2" customHeight="1" x14ac:dyDescent="0.25">
      <c r="I168" t="s">
        <v>833</v>
      </c>
    </row>
    <row r="169" spans="9:9" ht="0.2" customHeight="1" x14ac:dyDescent="0.25">
      <c r="I169" t="s">
        <v>186</v>
      </c>
    </row>
    <row r="170" spans="9:9" ht="0.2" customHeight="1" x14ac:dyDescent="0.25">
      <c r="I170" t="s">
        <v>834</v>
      </c>
    </row>
    <row r="171" spans="9:9" ht="0.2" customHeight="1" x14ac:dyDescent="0.25">
      <c r="I171" t="s">
        <v>835</v>
      </c>
    </row>
    <row r="172" spans="9:9" ht="0.2" customHeight="1" x14ac:dyDescent="0.25">
      <c r="I172" t="s">
        <v>36</v>
      </c>
    </row>
    <row r="173" spans="9:9" ht="0.2" customHeight="1" x14ac:dyDescent="0.25">
      <c r="I173" t="s">
        <v>836</v>
      </c>
    </row>
    <row r="174" spans="9:9" ht="0.2" customHeight="1" x14ac:dyDescent="0.25">
      <c r="I174" t="s">
        <v>837</v>
      </c>
    </row>
    <row r="175" spans="9:9" ht="0.2" customHeight="1" x14ac:dyDescent="0.25">
      <c r="I175" t="s">
        <v>838</v>
      </c>
    </row>
    <row r="176" spans="9:9" ht="0.2" customHeight="1" x14ac:dyDescent="0.25">
      <c r="I176" t="s">
        <v>839</v>
      </c>
    </row>
    <row r="177" spans="9:9" ht="0.2" customHeight="1" x14ac:dyDescent="0.25">
      <c r="I177" t="s">
        <v>37</v>
      </c>
    </row>
    <row r="178" spans="9:9" ht="0.2" customHeight="1" x14ac:dyDescent="0.25">
      <c r="I178" t="s">
        <v>187</v>
      </c>
    </row>
    <row r="179" spans="9:9" ht="0.2" customHeight="1" x14ac:dyDescent="0.25">
      <c r="I179" t="s">
        <v>840</v>
      </c>
    </row>
    <row r="180" spans="9:9" ht="0.2" customHeight="1" x14ac:dyDescent="0.25">
      <c r="I180" t="s">
        <v>841</v>
      </c>
    </row>
    <row r="181" spans="9:9" ht="0.2" customHeight="1" x14ac:dyDescent="0.25">
      <c r="I181" t="s">
        <v>842</v>
      </c>
    </row>
    <row r="182" spans="9:9" ht="0.2" customHeight="1" x14ac:dyDescent="0.25">
      <c r="I182" t="s">
        <v>843</v>
      </c>
    </row>
    <row r="183" spans="9:9" ht="0.2" customHeight="1" x14ac:dyDescent="0.25">
      <c r="I183" t="s">
        <v>189</v>
      </c>
    </row>
    <row r="184" spans="9:9" ht="0.2" customHeight="1" x14ac:dyDescent="0.25">
      <c r="I184" t="s">
        <v>844</v>
      </c>
    </row>
    <row r="185" spans="9:9" ht="0.2" customHeight="1" x14ac:dyDescent="0.25">
      <c r="I185" t="s">
        <v>845</v>
      </c>
    </row>
    <row r="186" spans="9:9" ht="0.2" customHeight="1" x14ac:dyDescent="0.25">
      <c r="I186" t="s">
        <v>846</v>
      </c>
    </row>
    <row r="187" spans="9:9" ht="0.2" customHeight="1" x14ac:dyDescent="0.25">
      <c r="I187" t="s">
        <v>847</v>
      </c>
    </row>
    <row r="188" spans="9:9" ht="0.2" customHeight="1" x14ac:dyDescent="0.25">
      <c r="I188" t="s">
        <v>848</v>
      </c>
    </row>
    <row r="189" spans="9:9" ht="0.2" customHeight="1" x14ac:dyDescent="0.25">
      <c r="I189" t="s">
        <v>849</v>
      </c>
    </row>
    <row r="190" spans="9:9" ht="0.2" customHeight="1" x14ac:dyDescent="0.25">
      <c r="I190" t="s">
        <v>190</v>
      </c>
    </row>
    <row r="191" spans="9:9" ht="0.2" customHeight="1" x14ac:dyDescent="0.25">
      <c r="I191" t="s">
        <v>850</v>
      </c>
    </row>
    <row r="192" spans="9:9" ht="0.2" customHeight="1" x14ac:dyDescent="0.25">
      <c r="I192" t="s">
        <v>851</v>
      </c>
    </row>
    <row r="193" spans="9:9" ht="0.2" customHeight="1" x14ac:dyDescent="0.25">
      <c r="I193" t="s">
        <v>852</v>
      </c>
    </row>
    <row r="194" spans="9:9" ht="0.2" customHeight="1" x14ac:dyDescent="0.25">
      <c r="I194" t="s">
        <v>853</v>
      </c>
    </row>
    <row r="195" spans="9:9" ht="0.2" customHeight="1" x14ac:dyDescent="0.25">
      <c r="I195" t="s">
        <v>192</v>
      </c>
    </row>
    <row r="196" spans="9:9" ht="0.2" customHeight="1" x14ac:dyDescent="0.25">
      <c r="I196" t="s">
        <v>854</v>
      </c>
    </row>
    <row r="197" spans="9:9" ht="0.2" customHeight="1" x14ac:dyDescent="0.25">
      <c r="I197" t="s">
        <v>855</v>
      </c>
    </row>
    <row r="198" spans="9:9" ht="0.2" customHeight="1" x14ac:dyDescent="0.25">
      <c r="I198" t="s">
        <v>856</v>
      </c>
    </row>
    <row r="199" spans="9:9" ht="0.2" customHeight="1" x14ac:dyDescent="0.25">
      <c r="I199" t="s">
        <v>857</v>
      </c>
    </row>
    <row r="200" spans="9:9" ht="0.2" customHeight="1" x14ac:dyDescent="0.25">
      <c r="I200" t="s">
        <v>193</v>
      </c>
    </row>
    <row r="201" spans="9:9" ht="0.2" customHeight="1" x14ac:dyDescent="0.25">
      <c r="I201" t="s">
        <v>858</v>
      </c>
    </row>
    <row r="202" spans="9:9" ht="0.2" customHeight="1" x14ac:dyDescent="0.25">
      <c r="I202" t="s">
        <v>859</v>
      </c>
    </row>
    <row r="203" spans="9:9" ht="0.2" customHeight="1" x14ac:dyDescent="0.25">
      <c r="I203" t="s">
        <v>860</v>
      </c>
    </row>
    <row r="204" spans="9:9" ht="0.2" customHeight="1" x14ac:dyDescent="0.25">
      <c r="I204" t="s">
        <v>861</v>
      </c>
    </row>
    <row r="205" spans="9:9" ht="0.2" customHeight="1" x14ac:dyDescent="0.25">
      <c r="I205" t="s">
        <v>862</v>
      </c>
    </row>
    <row r="206" spans="9:9" ht="0.2" customHeight="1" x14ac:dyDescent="0.25">
      <c r="I206" t="s">
        <v>863</v>
      </c>
    </row>
    <row r="207" spans="9:9" ht="0.2" customHeight="1" x14ac:dyDescent="0.25">
      <c r="I207" t="s">
        <v>864</v>
      </c>
    </row>
    <row r="208" spans="9:9" ht="0.2" customHeight="1" x14ac:dyDescent="0.25">
      <c r="I208" t="s">
        <v>865</v>
      </c>
    </row>
    <row r="209" spans="9:9" ht="0.2" customHeight="1" x14ac:dyDescent="0.25">
      <c r="I209" t="s">
        <v>866</v>
      </c>
    </row>
    <row r="210" spans="9:9" ht="0.2" customHeight="1" x14ac:dyDescent="0.25">
      <c r="I210" t="s">
        <v>867</v>
      </c>
    </row>
    <row r="211" spans="9:9" ht="0.2" customHeight="1" x14ac:dyDescent="0.25">
      <c r="I211" t="s">
        <v>868</v>
      </c>
    </row>
    <row r="212" spans="9:9" ht="0.2" customHeight="1" x14ac:dyDescent="0.25">
      <c r="I212" t="s">
        <v>869</v>
      </c>
    </row>
  </sheetData>
  <sheetProtection algorithmName="SHA-512" hashValue="ZDYch0HLcZRKiyuZhYYrsCJXrYxH1gc/HetDLdJ6QKLYTyDyMlBTTq/MISU4Vf3pAgy+dyzmjAHI/lDDF/Y+MA==" saltValue="VRA6XN+guqIn4FFyu/dDlw==" spinCount="100000" sheet="1" objects="1" scenarios="1"/>
  <dataConsolidate/>
  <mergeCells count="2">
    <mergeCell ref="B2:E2"/>
    <mergeCell ref="B48:F49"/>
  </mergeCells>
  <conditionalFormatting sqref="C44">
    <cfRule type="expression" dxfId="11" priority="13">
      <formula>$D$41=1</formula>
    </cfRule>
  </conditionalFormatting>
  <conditionalFormatting sqref="B12">
    <cfRule type="expression" dxfId="10" priority="12">
      <formula>$C$4=1</formula>
    </cfRule>
  </conditionalFormatting>
  <conditionalFormatting sqref="B14">
    <cfRule type="expression" dxfId="9" priority="11">
      <formula>$C$4=1</formula>
    </cfRule>
  </conditionalFormatting>
  <conditionalFormatting sqref="C43">
    <cfRule type="expression" dxfId="8" priority="10">
      <formula>$D$41=1</formula>
    </cfRule>
  </conditionalFormatting>
  <conditionalFormatting sqref="C12">
    <cfRule type="expression" dxfId="7" priority="9">
      <formula>$C$4&gt;1</formula>
    </cfRule>
  </conditionalFormatting>
  <conditionalFormatting sqref="C14">
    <cfRule type="expression" dxfId="6" priority="8">
      <formula>$C$4&gt;1</formula>
    </cfRule>
  </conditionalFormatting>
  <conditionalFormatting sqref="C45">
    <cfRule type="expression" dxfId="5" priority="5">
      <formula>$D$41=1</formula>
    </cfRule>
  </conditionalFormatting>
  <conditionalFormatting sqref="B45">
    <cfRule type="expression" dxfId="4" priority="2">
      <formula>$D$41=2</formula>
    </cfRule>
  </conditionalFormatting>
  <conditionalFormatting sqref="B43:B44">
    <cfRule type="expression" dxfId="3" priority="1">
      <formula>$D$41=2</formula>
    </cfRule>
  </conditionalFormatting>
  <dataValidations count="3">
    <dataValidation type="list" allowBlank="1" showInputMessage="1" showErrorMessage="1" sqref="C10">
      <formula1>$H$2:$H$3</formula1>
    </dataValidation>
    <dataValidation type="date" operator="greaterThan" allowBlank="1" showInputMessage="1" showErrorMessage="1" sqref="C28">
      <formula1>40461</formula1>
    </dataValidation>
    <dataValidation type="textLength" operator="equal" allowBlank="1" showInputMessage="1" showErrorMessage="1" errorTitle="New Job Number Format" error="The field requires the new job number format.  If you are using an old 6-digit job number, please add the prefix &quot;JOB10&quot;.  For example, the old job number 123456 should be entered as JOB10123456." sqref="C27 C12">
      <formula1>11</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2</xdr:col>
                    <xdr:colOff>228600</xdr:colOff>
                    <xdr:row>2</xdr:row>
                    <xdr:rowOff>180975</xdr:rowOff>
                  </from>
                  <to>
                    <xdr:col>2</xdr:col>
                    <xdr:colOff>2352675</xdr:colOff>
                    <xdr:row>4</xdr:row>
                    <xdr:rowOff>0</xdr:rowOff>
                  </to>
                </anchor>
              </controlPr>
            </control>
          </mc:Choice>
        </mc:AlternateContent>
        <mc:AlternateContent xmlns:mc="http://schemas.openxmlformats.org/markup-compatibility/2006">
          <mc:Choice Requires="x14">
            <control shapeId="44034" r:id="rId5" name="Group Box 2">
              <controlPr defaultSize="0" autoFill="0" autoPict="0" altText="Submission Type">
                <anchor moveWithCells="1">
                  <from>
                    <xdr:col>2</xdr:col>
                    <xdr:colOff>0</xdr:colOff>
                    <xdr:row>2</xdr:row>
                    <xdr:rowOff>57150</xdr:rowOff>
                  </from>
                  <to>
                    <xdr:col>3</xdr:col>
                    <xdr:colOff>295275</xdr:colOff>
                    <xdr:row>5</xdr:row>
                    <xdr:rowOff>152400</xdr:rowOff>
                  </to>
                </anchor>
              </controlPr>
            </control>
          </mc:Choice>
        </mc:AlternateContent>
        <mc:AlternateContent xmlns:mc="http://schemas.openxmlformats.org/markup-compatibility/2006">
          <mc:Choice Requires="x14">
            <control shapeId="44035" r:id="rId6" name="Group Box 3">
              <controlPr defaultSize="0" autoFill="0" autoPict="0">
                <anchor moveWithCells="1">
                  <from>
                    <xdr:col>2</xdr:col>
                    <xdr:colOff>19050</xdr:colOff>
                    <xdr:row>39</xdr:row>
                    <xdr:rowOff>142875</xdr:rowOff>
                  </from>
                  <to>
                    <xdr:col>3</xdr:col>
                    <xdr:colOff>295275</xdr:colOff>
                    <xdr:row>41</xdr:row>
                    <xdr:rowOff>95250</xdr:rowOff>
                  </to>
                </anchor>
              </controlPr>
            </control>
          </mc:Choice>
        </mc:AlternateContent>
        <mc:AlternateContent xmlns:mc="http://schemas.openxmlformats.org/markup-compatibility/2006">
          <mc:Choice Requires="x14">
            <control shapeId="44036" r:id="rId7" name="Option Button 4">
              <controlPr defaultSize="0" autoFill="0" autoLine="0" autoPict="0">
                <anchor moveWithCells="1">
                  <from>
                    <xdr:col>2</xdr:col>
                    <xdr:colOff>247650</xdr:colOff>
                    <xdr:row>39</xdr:row>
                    <xdr:rowOff>180975</xdr:rowOff>
                  </from>
                  <to>
                    <xdr:col>2</xdr:col>
                    <xdr:colOff>1143000</xdr:colOff>
                    <xdr:row>41</xdr:row>
                    <xdr:rowOff>28575</xdr:rowOff>
                  </to>
                </anchor>
              </controlPr>
            </control>
          </mc:Choice>
        </mc:AlternateContent>
        <mc:AlternateContent xmlns:mc="http://schemas.openxmlformats.org/markup-compatibility/2006">
          <mc:Choice Requires="x14">
            <control shapeId="44037" r:id="rId8" name="Option Button 5">
              <controlPr defaultSize="0" autoFill="0" autoLine="0" autoPict="0" altText="No">
                <anchor moveWithCells="1">
                  <from>
                    <xdr:col>2</xdr:col>
                    <xdr:colOff>904875</xdr:colOff>
                    <xdr:row>40</xdr:row>
                    <xdr:rowOff>0</xdr:rowOff>
                  </from>
                  <to>
                    <xdr:col>2</xdr:col>
                    <xdr:colOff>1809750</xdr:colOff>
                    <xdr:row>41</xdr:row>
                    <xdr:rowOff>28575</xdr:rowOff>
                  </to>
                </anchor>
              </controlPr>
            </control>
          </mc:Choice>
        </mc:AlternateContent>
        <mc:AlternateContent xmlns:mc="http://schemas.openxmlformats.org/markup-compatibility/2006">
          <mc:Choice Requires="x14">
            <control shapeId="44038" r:id="rId9" name="Group Box 6">
              <controlPr defaultSize="0" autoFill="0" autoPict="0">
                <anchor moveWithCells="1">
                  <from>
                    <xdr:col>1</xdr:col>
                    <xdr:colOff>3543300</xdr:colOff>
                    <xdr:row>20</xdr:row>
                    <xdr:rowOff>95250</xdr:rowOff>
                  </from>
                  <to>
                    <xdr:col>3</xdr:col>
                    <xdr:colOff>285750</xdr:colOff>
                    <xdr:row>25</xdr:row>
                    <xdr:rowOff>0</xdr:rowOff>
                  </to>
                </anchor>
              </controlPr>
            </control>
          </mc:Choice>
        </mc:AlternateContent>
        <mc:AlternateContent xmlns:mc="http://schemas.openxmlformats.org/markup-compatibility/2006">
          <mc:Choice Requires="x14">
            <control shapeId="44039" r:id="rId10" name="Option Button 7">
              <controlPr defaultSize="0" autoFill="0" autoLine="0" autoPict="0">
                <anchor moveWithCells="1">
                  <from>
                    <xdr:col>2</xdr:col>
                    <xdr:colOff>142875</xdr:colOff>
                    <xdr:row>21</xdr:row>
                    <xdr:rowOff>28575</xdr:rowOff>
                  </from>
                  <to>
                    <xdr:col>3</xdr:col>
                    <xdr:colOff>171450</xdr:colOff>
                    <xdr:row>22</xdr:row>
                    <xdr:rowOff>142875</xdr:rowOff>
                  </to>
                </anchor>
              </controlPr>
            </control>
          </mc:Choice>
        </mc:AlternateContent>
        <mc:AlternateContent xmlns:mc="http://schemas.openxmlformats.org/markup-compatibility/2006">
          <mc:Choice Requires="x14">
            <control shapeId="44040" r:id="rId11" name="Option Button 8">
              <controlPr defaultSize="0" autoFill="0" autoLine="0" autoPict="0">
                <anchor moveWithCells="1">
                  <from>
                    <xdr:col>2</xdr:col>
                    <xdr:colOff>142875</xdr:colOff>
                    <xdr:row>22</xdr:row>
                    <xdr:rowOff>76200</xdr:rowOff>
                  </from>
                  <to>
                    <xdr:col>3</xdr:col>
                    <xdr:colOff>133350</xdr:colOff>
                    <xdr:row>23</xdr:row>
                    <xdr:rowOff>142875</xdr:rowOff>
                  </to>
                </anchor>
              </controlPr>
            </control>
          </mc:Choice>
        </mc:AlternateContent>
        <mc:AlternateContent xmlns:mc="http://schemas.openxmlformats.org/markup-compatibility/2006">
          <mc:Choice Requires="x14">
            <control shapeId="44041" r:id="rId12" name="Option Button 9">
              <controlPr defaultSize="0" autoFill="0" autoLine="0" autoPict="0">
                <anchor moveWithCells="1">
                  <from>
                    <xdr:col>2</xdr:col>
                    <xdr:colOff>142875</xdr:colOff>
                    <xdr:row>23</xdr:row>
                    <xdr:rowOff>133350</xdr:rowOff>
                  </from>
                  <to>
                    <xdr:col>2</xdr:col>
                    <xdr:colOff>2247900</xdr:colOff>
                    <xdr:row>24</xdr:row>
                    <xdr:rowOff>171450</xdr:rowOff>
                  </to>
                </anchor>
              </controlPr>
            </control>
          </mc:Choice>
        </mc:AlternateContent>
        <mc:AlternateContent xmlns:mc="http://schemas.openxmlformats.org/markup-compatibility/2006">
          <mc:Choice Requires="x14">
            <control shapeId="44042" r:id="rId13" name="Option Button 10">
              <controlPr defaultSize="0" autoFill="0" autoLine="0" autoPict="0">
                <anchor moveWithCells="1">
                  <from>
                    <xdr:col>2</xdr:col>
                    <xdr:colOff>228600</xdr:colOff>
                    <xdr:row>3</xdr:row>
                    <xdr:rowOff>114300</xdr:rowOff>
                  </from>
                  <to>
                    <xdr:col>2</xdr:col>
                    <xdr:colOff>2314575</xdr:colOff>
                    <xdr:row>5</xdr:row>
                    <xdr:rowOff>57150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0</xdr:col>
                    <xdr:colOff>295275</xdr:colOff>
                    <xdr:row>47</xdr:row>
                    <xdr:rowOff>19050</xdr:rowOff>
                  </from>
                  <to>
                    <xdr:col>1</xdr:col>
                    <xdr:colOff>552450</xdr:colOff>
                    <xdr:row>48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CountryLookups!$A$2:$A$264</xm:f>
          </x14:formula1>
          <xm:sqref>C45</xm:sqref>
        </x14:dataValidation>
        <x14:dataValidation type="list" allowBlank="1" showInputMessage="1" showErrorMessage="1">
          <x14:formula1>
            <xm:f>CountryLookups!$A$2:$A$264</xm:f>
          </x14:formula1>
          <xm:sqref>C35</xm:sqref>
        </x14:dataValidation>
        <x14:dataValidation type="list" allowBlank="1" showInputMessage="1" showErrorMessage="1">
          <x14:formula1>
            <xm:f>CountryLookups!$A$2:$A$264</xm:f>
          </x14:formula1>
          <xm:sqref>C39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FC1048576"/>
  <sheetViews>
    <sheetView zoomScale="90" zoomScaleNormal="90" workbookViewId="0"/>
  </sheetViews>
  <sheetFormatPr defaultColWidth="0.28515625" defaultRowHeight="0.2" customHeight="1" x14ac:dyDescent="0.2"/>
  <cols>
    <col min="1" max="1" width="9.5703125" style="125" customWidth="1"/>
    <col min="2" max="2" width="1.5703125" style="135" customWidth="1"/>
    <col min="3" max="3" width="15" style="181" customWidth="1"/>
    <col min="4" max="4" width="29.28515625" style="181" customWidth="1"/>
    <col min="5" max="5" width="40.28515625" style="181" customWidth="1"/>
    <col min="6" max="6" width="20.28515625" style="181" customWidth="1"/>
    <col min="7" max="7" width="43.42578125" style="181" customWidth="1"/>
    <col min="8" max="8" width="6.42578125" style="181" hidden="1" customWidth="1"/>
    <col min="9" max="9" width="8.28515625" style="181" hidden="1" customWidth="1"/>
    <col min="10" max="10" width="18.42578125" style="181" hidden="1" customWidth="1"/>
    <col min="11" max="11" width="17.42578125" style="210" customWidth="1"/>
    <col min="12" max="12" width="64.7109375" style="181" customWidth="1"/>
    <col min="13" max="13" width="19.42578125" style="181" customWidth="1"/>
    <col min="14" max="14" width="18.42578125" style="181" customWidth="1"/>
    <col min="15" max="15" width="15.42578125" style="181" customWidth="1"/>
    <col min="16" max="16" width="14.28515625" style="181" customWidth="1"/>
    <col min="17" max="17" width="15.28515625" style="181" customWidth="1"/>
    <col min="18" max="18" width="14" style="181" customWidth="1"/>
    <col min="19" max="19" width="14.5703125" style="181" customWidth="1"/>
    <col min="20" max="20" width="12.42578125" style="181" customWidth="1"/>
    <col min="21" max="21" width="12.28515625" style="181" customWidth="1"/>
    <col min="22" max="22" width="14" style="181" customWidth="1"/>
    <col min="23" max="23" width="39.7109375" style="181" customWidth="1"/>
    <col min="24" max="24" width="25.7109375" style="181" hidden="1" customWidth="1"/>
    <col min="25" max="25" width="25.42578125" style="210" customWidth="1"/>
    <col min="26" max="26" width="26.7109375" style="181" customWidth="1"/>
    <col min="27" max="27" width="25.42578125" style="181" customWidth="1"/>
    <col min="28" max="28" width="15.28515625" style="181" customWidth="1"/>
    <col min="29" max="29" width="18.7109375" style="181" hidden="1" customWidth="1"/>
    <col min="30" max="30" width="25.28515625" style="181" hidden="1" customWidth="1"/>
    <col min="31" max="31" width="28.7109375" style="181" customWidth="1"/>
    <col min="32" max="32" width="25.42578125" style="181" customWidth="1"/>
    <col min="33" max="33" width="63.5703125" style="181" hidden="1" customWidth="1"/>
    <col min="34" max="34" width="44.42578125" style="181" hidden="1" customWidth="1"/>
    <col min="35" max="35" width="32" style="181" customWidth="1"/>
    <col min="36" max="36" width="26.7109375" style="125" customWidth="1"/>
    <col min="37" max="37" width="37.5703125" style="125" customWidth="1"/>
    <col min="38" max="38" width="26.28515625" style="125" customWidth="1"/>
    <col min="39" max="39" width="15.28515625" style="125" customWidth="1"/>
    <col min="40" max="40" width="32.28515625" style="125" customWidth="1"/>
    <col min="41" max="41" width="26.7109375" style="181" customWidth="1"/>
    <col min="42" max="42" width="16.28515625" style="181" customWidth="1"/>
    <col min="43" max="43" width="7.42578125" style="181" hidden="1"/>
    <col min="44" max="16380" width="0.28515625" style="181" hidden="1"/>
    <col min="16381" max="16381" width="0.140625" style="181" customWidth="1"/>
    <col min="16382" max="16382" width="0.28515625" style="181" hidden="1" customWidth="1"/>
    <col min="16383" max="16383" width="0.5703125" style="181" hidden="1" customWidth="1"/>
    <col min="16384" max="16384" width="0.85546875" style="181" hidden="1" customWidth="1"/>
  </cols>
  <sheetData>
    <row r="1" spans="1:71" ht="14.25" x14ac:dyDescent="0.2">
      <c r="A1" s="124" t="s">
        <v>704</v>
      </c>
      <c r="C1" s="125"/>
      <c r="D1" s="125"/>
      <c r="E1" s="125"/>
      <c r="F1" s="125"/>
      <c r="G1" s="125"/>
      <c r="H1" s="125"/>
      <c r="I1" s="125"/>
      <c r="J1" s="125"/>
      <c r="K1" s="135"/>
      <c r="L1" s="125"/>
      <c r="M1" s="125"/>
      <c r="N1" s="125"/>
      <c r="O1" s="125"/>
      <c r="P1" s="125"/>
      <c r="Q1" s="125"/>
      <c r="R1" s="125"/>
      <c r="S1" s="125"/>
      <c r="T1" s="125"/>
      <c r="U1" s="125"/>
      <c r="V1" s="125"/>
      <c r="W1" s="125"/>
      <c r="X1" s="125"/>
      <c r="Y1" s="135"/>
      <c r="Z1" s="125"/>
      <c r="AA1" s="125"/>
      <c r="AB1" s="125"/>
      <c r="AC1" s="125"/>
      <c r="AD1" s="125"/>
      <c r="AE1" s="125"/>
      <c r="AF1" s="125"/>
      <c r="AG1" s="125"/>
      <c r="AH1" s="125"/>
      <c r="AI1" s="125"/>
      <c r="AO1" s="125"/>
      <c r="AP1" s="125"/>
      <c r="AQ1" s="125"/>
      <c r="AR1" s="125"/>
      <c r="AS1" s="125"/>
      <c r="AT1" s="125"/>
      <c r="AU1" s="125"/>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row>
    <row r="2" spans="1:71" ht="14.25" x14ac:dyDescent="0.2">
      <c r="A2" s="124"/>
      <c r="C2" s="125"/>
      <c r="D2" s="125"/>
      <c r="E2" s="125"/>
      <c r="F2" s="125"/>
      <c r="G2" s="167"/>
      <c r="H2" s="167"/>
      <c r="I2" s="167"/>
      <c r="J2" s="167"/>
      <c r="K2" s="168"/>
      <c r="L2" s="125"/>
      <c r="M2" s="125"/>
      <c r="N2" s="125"/>
      <c r="O2" s="125"/>
      <c r="P2" s="125"/>
      <c r="Q2" s="125"/>
      <c r="R2" s="125"/>
      <c r="S2" s="125"/>
      <c r="T2" s="125"/>
      <c r="U2" s="125"/>
      <c r="V2" s="125"/>
      <c r="W2" s="125"/>
      <c r="X2" s="125"/>
      <c r="Y2" s="135"/>
      <c r="Z2" s="125"/>
      <c r="AA2" s="125"/>
      <c r="AB2" s="125"/>
      <c r="AC2" s="125"/>
      <c r="AD2" s="125"/>
      <c r="AE2" s="125"/>
      <c r="AF2" s="125"/>
      <c r="AG2" s="125"/>
      <c r="AH2" s="125"/>
      <c r="AI2" s="125"/>
      <c r="AO2" s="125"/>
      <c r="AP2" s="125"/>
      <c r="AQ2" s="125"/>
      <c r="AR2" s="125"/>
      <c r="AS2" s="125"/>
      <c r="AT2" s="125"/>
      <c r="AU2" s="125"/>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row>
    <row r="3" spans="1:71" ht="14.25" x14ac:dyDescent="0.2">
      <c r="A3" s="136">
        <v>7</v>
      </c>
      <c r="C3" s="130" t="s">
        <v>705</v>
      </c>
      <c r="D3" s="125"/>
      <c r="E3" s="125"/>
      <c r="F3" s="182"/>
      <c r="G3" s="183" t="s">
        <v>249</v>
      </c>
      <c r="H3" s="183"/>
      <c r="I3" s="183"/>
      <c r="J3" s="167"/>
      <c r="K3" s="168"/>
      <c r="L3" s="125"/>
      <c r="M3" s="125"/>
      <c r="N3" s="125"/>
      <c r="O3" s="125"/>
      <c r="P3" s="125"/>
      <c r="Q3" s="125"/>
      <c r="R3" s="125"/>
      <c r="S3" s="125"/>
      <c r="T3" s="125"/>
      <c r="U3" s="125"/>
      <c r="V3" s="125"/>
      <c r="W3" s="125"/>
      <c r="X3" s="125"/>
      <c r="Y3" s="135"/>
      <c r="Z3" s="125"/>
      <c r="AA3" s="125"/>
      <c r="AB3" s="125"/>
      <c r="AC3" s="125"/>
      <c r="AD3" s="125"/>
      <c r="AE3" s="125"/>
      <c r="AF3" s="125"/>
      <c r="AG3" s="125"/>
      <c r="AH3" s="125"/>
      <c r="AI3" s="125"/>
      <c r="AO3" s="125"/>
      <c r="AP3" s="125"/>
      <c r="AQ3" s="125"/>
      <c r="AR3" s="125"/>
      <c r="AS3" s="125"/>
      <c r="AT3" s="125"/>
      <c r="AU3" s="125"/>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row>
    <row r="4" spans="1:71" ht="14.25" x14ac:dyDescent="0.2">
      <c r="A4" s="184"/>
      <c r="C4" s="130"/>
      <c r="D4" s="125"/>
      <c r="E4" s="125"/>
      <c r="F4" s="125"/>
      <c r="G4" s="185"/>
      <c r="H4" s="185"/>
      <c r="I4" s="185"/>
      <c r="J4" s="183"/>
      <c r="K4" s="186"/>
      <c r="L4" s="183"/>
      <c r="M4" s="187"/>
      <c r="N4" s="187"/>
      <c r="O4" s="125"/>
      <c r="P4" s="125"/>
      <c r="Q4" s="125"/>
      <c r="R4" s="125"/>
      <c r="S4" s="125"/>
      <c r="T4" s="125"/>
      <c r="U4" s="125"/>
      <c r="V4" s="125"/>
      <c r="W4" s="125"/>
      <c r="X4" s="125"/>
      <c r="Y4" s="135"/>
      <c r="Z4" s="125"/>
      <c r="AA4" s="125"/>
      <c r="AB4" s="125"/>
      <c r="AC4" s="125"/>
      <c r="AD4" s="125"/>
      <c r="AE4" s="125"/>
      <c r="AF4" s="125"/>
      <c r="AG4" s="125"/>
      <c r="AH4" s="125"/>
      <c r="AI4" s="125"/>
      <c r="AO4" s="125"/>
      <c r="AP4" s="125"/>
      <c r="AQ4" s="125"/>
      <c r="AR4" s="125"/>
      <c r="AS4" s="125"/>
      <c r="AT4" s="125"/>
      <c r="AU4" s="125"/>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row>
    <row r="5" spans="1:71" ht="14.25" x14ac:dyDescent="0.2">
      <c r="A5" s="188"/>
      <c r="C5" s="130"/>
      <c r="D5" s="189" t="s">
        <v>202</v>
      </c>
      <c r="E5" s="190" t="s">
        <v>212</v>
      </c>
      <c r="F5" s="191"/>
      <c r="G5" s="180" t="s">
        <v>580</v>
      </c>
      <c r="H5" s="180"/>
      <c r="I5" s="180"/>
      <c r="J5" s="180"/>
      <c r="K5" s="146"/>
      <c r="L5" s="180"/>
      <c r="M5" s="140"/>
      <c r="N5" s="140"/>
      <c r="O5" s="125"/>
      <c r="P5" s="125"/>
      <c r="Q5" s="125"/>
      <c r="R5" s="125"/>
      <c r="S5" s="125"/>
      <c r="T5" s="125"/>
      <c r="U5" s="125"/>
      <c r="V5" s="125"/>
      <c r="W5" s="125"/>
      <c r="X5" s="125"/>
      <c r="Y5" s="135"/>
      <c r="Z5" s="125"/>
      <c r="AA5" s="125"/>
      <c r="AB5" s="125"/>
      <c r="AC5" s="125"/>
      <c r="AD5" s="125"/>
      <c r="AE5" s="125"/>
      <c r="AF5" s="125"/>
      <c r="AG5" s="125"/>
      <c r="AH5" s="125"/>
      <c r="AI5" s="125"/>
      <c r="AO5" s="125"/>
      <c r="AP5" s="125"/>
      <c r="AQ5" s="125"/>
      <c r="AR5" s="125"/>
      <c r="AS5" s="125"/>
      <c r="AT5" s="125"/>
      <c r="AU5" s="125"/>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row>
    <row r="6" spans="1:71" ht="14.25" x14ac:dyDescent="0.2">
      <c r="A6" s="184"/>
      <c r="C6" s="130"/>
      <c r="D6" s="189" t="s">
        <v>203</v>
      </c>
      <c r="E6" s="192"/>
      <c r="F6" s="191"/>
      <c r="G6" s="180" t="s">
        <v>204</v>
      </c>
      <c r="H6" s="180"/>
      <c r="I6" s="180"/>
      <c r="J6" s="180"/>
      <c r="K6" s="146"/>
      <c r="L6" s="180"/>
      <c r="M6" s="140"/>
      <c r="N6" s="140"/>
      <c r="O6" s="125"/>
      <c r="P6" s="125"/>
      <c r="Q6" s="125"/>
      <c r="R6" s="125"/>
      <c r="S6" s="125"/>
      <c r="T6" s="125"/>
      <c r="U6" s="125"/>
      <c r="V6" s="125"/>
      <c r="W6" s="125"/>
      <c r="X6" s="125"/>
      <c r="Y6" s="135"/>
      <c r="Z6" s="125"/>
      <c r="AA6" s="125"/>
      <c r="AB6" s="125"/>
      <c r="AC6" s="125"/>
      <c r="AD6" s="125"/>
      <c r="AE6" s="125"/>
      <c r="AF6" s="125"/>
      <c r="AG6" s="125"/>
      <c r="AH6" s="125"/>
      <c r="AI6" s="125"/>
      <c r="AO6" s="125"/>
      <c r="AP6" s="125"/>
      <c r="AQ6" s="125"/>
      <c r="AR6" s="125"/>
      <c r="AS6" s="125"/>
      <c r="AT6" s="125"/>
      <c r="AU6" s="125"/>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row>
    <row r="7" spans="1:71" ht="14.25" x14ac:dyDescent="0.2">
      <c r="A7" s="184"/>
      <c r="C7" s="130"/>
      <c r="D7" s="189" t="s">
        <v>205</v>
      </c>
      <c r="E7" s="294"/>
      <c r="F7" s="191"/>
      <c r="G7" s="180" t="s">
        <v>206</v>
      </c>
      <c r="H7" s="180"/>
      <c r="I7" s="180"/>
      <c r="J7" s="180"/>
      <c r="K7" s="146"/>
      <c r="L7" s="180"/>
      <c r="M7" s="140"/>
      <c r="N7" s="140"/>
      <c r="O7" s="125"/>
      <c r="P7" s="125"/>
      <c r="Q7" s="125"/>
      <c r="R7" s="125"/>
      <c r="S7" s="125"/>
      <c r="T7" s="125"/>
      <c r="U7" s="125"/>
      <c r="V7" s="125"/>
      <c r="W7" s="125"/>
      <c r="X7" s="125"/>
      <c r="Y7" s="135"/>
      <c r="Z7" s="125"/>
      <c r="AA7" s="125"/>
      <c r="AB7" s="125"/>
      <c r="AC7" s="125"/>
      <c r="AD7" s="125"/>
      <c r="AE7" s="125"/>
      <c r="AF7" s="125"/>
      <c r="AG7" s="125"/>
      <c r="AH7" s="125"/>
      <c r="AI7" s="125"/>
      <c r="AO7" s="125"/>
      <c r="AP7" s="125"/>
      <c r="AQ7" s="125"/>
      <c r="AR7" s="125"/>
      <c r="AS7" s="125"/>
      <c r="AT7" s="125"/>
      <c r="AU7" s="125"/>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row>
    <row r="8" spans="1:71" ht="14.25" x14ac:dyDescent="0.2">
      <c r="A8" s="184"/>
      <c r="C8" s="130"/>
      <c r="D8" s="189" t="s">
        <v>207</v>
      </c>
      <c r="E8" s="292"/>
      <c r="F8" s="191"/>
      <c r="G8" s="180" t="s">
        <v>208</v>
      </c>
      <c r="H8" s="180"/>
      <c r="I8" s="180"/>
      <c r="J8" s="180"/>
      <c r="K8" s="146"/>
      <c r="L8" s="180"/>
      <c r="M8" s="140"/>
      <c r="N8" s="140"/>
      <c r="O8" s="125"/>
      <c r="P8" s="125"/>
      <c r="Q8" s="125"/>
      <c r="R8" s="125"/>
      <c r="S8" s="125"/>
      <c r="T8" s="125"/>
      <c r="U8" s="125"/>
      <c r="V8" s="125"/>
      <c r="W8" s="125"/>
      <c r="X8" s="125"/>
      <c r="Y8" s="135"/>
      <c r="Z8" s="125"/>
      <c r="AA8" s="125"/>
      <c r="AB8" s="125"/>
      <c r="AC8" s="125"/>
      <c r="AD8" s="125"/>
      <c r="AE8" s="125"/>
      <c r="AF8" s="125"/>
      <c r="AG8" s="125"/>
      <c r="AH8" s="125"/>
      <c r="AI8" s="125"/>
      <c r="AO8" s="125"/>
      <c r="AP8" s="125"/>
      <c r="AQ8" s="125"/>
      <c r="AR8" s="125"/>
      <c r="AS8" s="125"/>
      <c r="AT8" s="125"/>
      <c r="AU8" s="125"/>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row>
    <row r="9" spans="1:71" ht="14.25" x14ac:dyDescent="0.2">
      <c r="A9" s="184"/>
      <c r="C9" s="130"/>
      <c r="D9" s="189" t="s">
        <v>209</v>
      </c>
      <c r="E9" s="193"/>
      <c r="F9" s="167" t="s">
        <v>214</v>
      </c>
      <c r="G9" s="194"/>
      <c r="H9" s="166"/>
      <c r="I9" s="166"/>
      <c r="J9" s="180"/>
      <c r="K9" s="146"/>
      <c r="L9" s="180"/>
      <c r="M9" s="195"/>
      <c r="N9" s="195"/>
      <c r="O9" s="125"/>
      <c r="P9" s="125"/>
      <c r="Q9" s="125"/>
      <c r="R9" s="125"/>
      <c r="S9" s="125"/>
      <c r="T9" s="125"/>
      <c r="U9" s="125"/>
      <c r="V9" s="125"/>
      <c r="W9" s="125"/>
      <c r="X9" s="125"/>
      <c r="Y9" s="135"/>
      <c r="Z9" s="125"/>
      <c r="AA9" s="125"/>
      <c r="AB9" s="125"/>
      <c r="AC9" s="125"/>
      <c r="AD9" s="125"/>
      <c r="AE9" s="125"/>
      <c r="AF9" s="125"/>
      <c r="AG9" s="125"/>
      <c r="AH9" s="125"/>
      <c r="AI9" s="125"/>
      <c r="AO9" s="125"/>
      <c r="AP9" s="125"/>
      <c r="AQ9" s="125"/>
      <c r="AR9" s="125"/>
      <c r="AS9" s="125"/>
      <c r="AT9" s="125"/>
      <c r="AU9" s="125"/>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row>
    <row r="10" spans="1:71" ht="14.25" x14ac:dyDescent="0.2">
      <c r="A10" s="184"/>
      <c r="C10" s="130"/>
      <c r="D10" s="163"/>
      <c r="E10" s="163"/>
      <c r="F10" s="163"/>
      <c r="G10" s="180"/>
      <c r="H10" s="180"/>
      <c r="I10" s="180"/>
      <c r="J10" s="180"/>
      <c r="K10" s="146"/>
      <c r="L10" s="180"/>
      <c r="M10" s="195"/>
      <c r="N10" s="195"/>
      <c r="O10" s="125"/>
      <c r="P10" s="125"/>
      <c r="Q10" s="125"/>
      <c r="R10" s="125"/>
      <c r="S10" s="125"/>
      <c r="T10" s="125"/>
      <c r="U10" s="125"/>
      <c r="V10" s="125"/>
      <c r="W10" s="125"/>
      <c r="X10" s="125"/>
      <c r="Y10" s="135"/>
      <c r="Z10" s="125"/>
      <c r="AA10" s="125"/>
      <c r="AB10" s="125"/>
      <c r="AC10" s="125"/>
      <c r="AD10" s="125"/>
      <c r="AE10" s="125"/>
      <c r="AF10" s="125"/>
      <c r="AG10" s="125"/>
      <c r="AH10" s="125"/>
      <c r="AI10" s="125"/>
      <c r="AO10" s="125"/>
      <c r="AP10" s="125"/>
      <c r="AQ10" s="125"/>
      <c r="AR10" s="125"/>
      <c r="AS10" s="125"/>
      <c r="AT10" s="125"/>
      <c r="AU10" s="125"/>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row>
    <row r="11" spans="1:71" ht="42.75" x14ac:dyDescent="0.2">
      <c r="A11" s="184"/>
      <c r="C11" s="130"/>
      <c r="D11" s="196" t="s">
        <v>291</v>
      </c>
      <c r="E11" s="197"/>
      <c r="F11" s="198"/>
      <c r="G11" s="146" t="s">
        <v>713</v>
      </c>
      <c r="H11" s="146"/>
      <c r="I11" s="146"/>
      <c r="J11" s="167"/>
      <c r="K11" s="168"/>
      <c r="L11" s="167"/>
      <c r="M11" s="195"/>
      <c r="N11" s="195"/>
      <c r="O11" s="125"/>
      <c r="P11" s="125"/>
      <c r="Q11" s="125"/>
      <c r="R11" s="125"/>
      <c r="S11" s="125"/>
      <c r="T11" s="125"/>
      <c r="U11" s="125"/>
      <c r="V11" s="125"/>
      <c r="W11" s="125"/>
      <c r="X11" s="125"/>
      <c r="Y11" s="135"/>
      <c r="Z11" s="125"/>
      <c r="AA11" s="125"/>
      <c r="AB11" s="125"/>
      <c r="AC11" s="125"/>
      <c r="AD11" s="125"/>
      <c r="AE11" s="125"/>
      <c r="AF11" s="125"/>
      <c r="AG11" s="125"/>
      <c r="AH11" s="125"/>
      <c r="AI11" s="125"/>
      <c r="AO11" s="125"/>
      <c r="AP11" s="125"/>
      <c r="AQ11" s="125"/>
      <c r="AR11" s="125"/>
      <c r="AS11" s="125"/>
      <c r="AT11" s="125"/>
      <c r="AU11" s="125"/>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row>
    <row r="12" spans="1:71" ht="14.25" x14ac:dyDescent="0.2">
      <c r="A12" s="184"/>
      <c r="C12" s="130"/>
      <c r="D12" s="125"/>
      <c r="E12" s="125"/>
      <c r="F12" s="198"/>
      <c r="G12" s="180"/>
      <c r="H12" s="180"/>
      <c r="I12" s="180"/>
      <c r="J12" s="167"/>
      <c r="K12" s="168"/>
      <c r="L12" s="167"/>
      <c r="M12" s="195"/>
      <c r="N12" s="195"/>
      <c r="O12" s="125"/>
      <c r="P12" s="125"/>
      <c r="Q12" s="125"/>
      <c r="R12" s="125"/>
      <c r="S12" s="125"/>
      <c r="T12" s="125"/>
      <c r="U12" s="125"/>
      <c r="V12" s="125"/>
      <c r="W12" s="125"/>
      <c r="X12" s="125"/>
      <c r="Y12" s="135"/>
      <c r="Z12" s="125"/>
      <c r="AA12" s="125"/>
      <c r="AB12" s="125"/>
      <c r="AC12" s="125"/>
      <c r="AD12" s="125"/>
      <c r="AE12" s="125"/>
      <c r="AF12" s="125"/>
      <c r="AG12" s="125"/>
      <c r="AH12" s="125"/>
      <c r="AI12" s="125"/>
      <c r="AO12" s="125"/>
      <c r="AP12" s="125"/>
      <c r="AQ12" s="125"/>
      <c r="AR12" s="125"/>
      <c r="AS12" s="125"/>
      <c r="AT12" s="125"/>
      <c r="AU12" s="125"/>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row>
    <row r="13" spans="1:71" ht="63" customHeight="1" x14ac:dyDescent="0.2">
      <c r="A13" s="184"/>
      <c r="C13" s="125"/>
      <c r="D13" s="199" t="s">
        <v>581</v>
      </c>
      <c r="E13" s="200"/>
      <c r="F13" s="198"/>
      <c r="G13" s="146" t="s">
        <v>714</v>
      </c>
      <c r="H13" s="146"/>
      <c r="I13" s="146"/>
      <c r="J13" s="201"/>
      <c r="K13" s="168"/>
      <c r="L13" s="167"/>
      <c r="M13" s="195"/>
      <c r="N13" s="195"/>
      <c r="O13" s="125"/>
      <c r="P13" s="195"/>
      <c r="Q13" s="195"/>
      <c r="R13" s="195"/>
      <c r="S13" s="125"/>
      <c r="T13" s="125"/>
      <c r="U13" s="125"/>
      <c r="V13" s="125"/>
      <c r="W13" s="125"/>
      <c r="X13" s="125"/>
      <c r="Y13" s="135"/>
      <c r="Z13" s="125"/>
      <c r="AA13" s="125"/>
      <c r="AB13" s="125"/>
      <c r="AC13" s="125"/>
      <c r="AD13" s="125"/>
      <c r="AE13" s="125"/>
      <c r="AF13" s="125"/>
      <c r="AG13" s="125"/>
      <c r="AH13" s="125"/>
      <c r="AI13" s="125"/>
      <c r="AO13" s="125"/>
      <c r="AP13" s="125"/>
      <c r="AQ13" s="125"/>
      <c r="AR13" s="125"/>
      <c r="AS13" s="125"/>
      <c r="AT13" s="125"/>
      <c r="AU13" s="125"/>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row>
    <row r="14" spans="1:71" ht="19.899999999999999" customHeight="1" x14ac:dyDescent="0.2">
      <c r="C14" s="125"/>
      <c r="D14" s="125"/>
      <c r="E14" s="125"/>
      <c r="F14" s="125"/>
      <c r="G14" s="167"/>
      <c r="H14" s="167"/>
      <c r="I14" s="167"/>
      <c r="J14" s="167"/>
      <c r="K14" s="168"/>
      <c r="L14" s="125"/>
      <c r="M14" s="125"/>
      <c r="N14" s="125"/>
      <c r="O14" s="125"/>
      <c r="P14" s="195"/>
      <c r="Q14" s="195"/>
      <c r="R14" s="195"/>
      <c r="S14" s="125"/>
      <c r="T14" s="125"/>
      <c r="U14" s="125"/>
      <c r="V14" s="125"/>
      <c r="W14" s="125"/>
      <c r="X14" s="125"/>
      <c r="Y14" s="135"/>
      <c r="Z14" s="125"/>
      <c r="AA14" s="125"/>
      <c r="AB14" s="125"/>
      <c r="AC14" s="125"/>
      <c r="AD14" s="125"/>
      <c r="AE14" s="125"/>
      <c r="AF14" s="125"/>
      <c r="AG14" s="125"/>
      <c r="AH14" s="125"/>
      <c r="AI14" s="125"/>
      <c r="AN14" s="303" t="s">
        <v>118</v>
      </c>
      <c r="AO14" s="304"/>
      <c r="AP14" s="305"/>
      <c r="AQ14" s="176"/>
      <c r="AR14" s="176"/>
      <c r="AT14" s="167"/>
      <c r="AU14" s="167"/>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row>
    <row r="15" spans="1:71" s="210" customFormat="1" ht="57" customHeight="1" x14ac:dyDescent="0.2">
      <c r="A15" s="202" t="s">
        <v>582</v>
      </c>
      <c r="B15" s="203"/>
      <c r="C15" s="204" t="s">
        <v>366</v>
      </c>
      <c r="D15" s="204" t="s">
        <v>68</v>
      </c>
      <c r="E15" s="204" t="s">
        <v>69</v>
      </c>
      <c r="F15" s="204" t="s">
        <v>241</v>
      </c>
      <c r="G15" s="204" t="s">
        <v>284</v>
      </c>
      <c r="H15" s="204" t="s">
        <v>588</v>
      </c>
      <c r="I15" s="204" t="s">
        <v>588</v>
      </c>
      <c r="J15" s="204" t="s">
        <v>583</v>
      </c>
      <c r="K15" s="204" t="s">
        <v>77</v>
      </c>
      <c r="L15" s="204" t="s">
        <v>86</v>
      </c>
      <c r="M15" s="204" t="s">
        <v>242</v>
      </c>
      <c r="N15" s="204" t="s">
        <v>243</v>
      </c>
      <c r="O15" s="204" t="s">
        <v>244</v>
      </c>
      <c r="P15" s="204" t="s">
        <v>285</v>
      </c>
      <c r="Q15" s="205" t="s">
        <v>245</v>
      </c>
      <c r="R15" s="205" t="s">
        <v>246</v>
      </c>
      <c r="S15" s="204" t="s">
        <v>247</v>
      </c>
      <c r="T15" s="206" t="s">
        <v>281</v>
      </c>
      <c r="U15" s="204" t="s">
        <v>280</v>
      </c>
      <c r="V15" s="206" t="s">
        <v>282</v>
      </c>
      <c r="W15" s="207" t="s">
        <v>290</v>
      </c>
      <c r="X15" s="207"/>
      <c r="Y15" s="206" t="s">
        <v>248</v>
      </c>
      <c r="Z15" s="207" t="s">
        <v>240</v>
      </c>
      <c r="AA15" s="207" t="s">
        <v>289</v>
      </c>
      <c r="AB15" s="207" t="s">
        <v>283</v>
      </c>
      <c r="AC15" s="205" t="s">
        <v>103</v>
      </c>
      <c r="AD15" s="205" t="s">
        <v>104</v>
      </c>
      <c r="AE15" s="204" t="s">
        <v>584</v>
      </c>
      <c r="AF15" s="204" t="s">
        <v>902</v>
      </c>
      <c r="AG15" s="208" t="s">
        <v>585</v>
      </c>
      <c r="AH15" s="208" t="s">
        <v>106</v>
      </c>
      <c r="AI15" s="204" t="s">
        <v>586</v>
      </c>
      <c r="AJ15" s="204" t="s">
        <v>903</v>
      </c>
      <c r="AK15" s="204" t="s">
        <v>587</v>
      </c>
      <c r="AL15" s="204" t="s">
        <v>904</v>
      </c>
      <c r="AM15" s="209" t="s">
        <v>109</v>
      </c>
      <c r="AN15" s="209" t="s">
        <v>286</v>
      </c>
      <c r="AO15" s="209" t="s">
        <v>287</v>
      </c>
      <c r="AP15" s="209" t="s">
        <v>288</v>
      </c>
      <c r="AT15" s="167"/>
      <c r="AU15" s="167"/>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row>
    <row r="16" spans="1:71" ht="14.25" hidden="1" x14ac:dyDescent="0.2">
      <c r="A16" s="211"/>
      <c r="C16" s="212"/>
      <c r="D16" s="213"/>
      <c r="E16" s="214"/>
      <c r="F16" s="214"/>
      <c r="G16" s="214"/>
      <c r="H16" s="214"/>
      <c r="I16" s="214"/>
      <c r="J16" s="214"/>
      <c r="K16" s="214"/>
      <c r="L16" s="214"/>
      <c r="M16" s="214"/>
      <c r="N16" s="214"/>
      <c r="O16" s="215"/>
      <c r="P16" s="216"/>
      <c r="Q16" s="214"/>
      <c r="R16" s="215"/>
      <c r="S16" s="217"/>
      <c r="T16" s="214"/>
      <c r="U16" s="218"/>
      <c r="V16" s="214"/>
      <c r="W16" s="219"/>
      <c r="X16" s="219"/>
      <c r="Y16" s="214"/>
      <c r="Z16" s="214"/>
      <c r="AA16" s="214"/>
      <c r="AB16" s="214"/>
      <c r="AC16" s="220"/>
      <c r="AD16" s="220"/>
      <c r="AE16" s="214"/>
      <c r="AF16" s="214"/>
      <c r="AG16" s="214"/>
      <c r="AH16" s="214"/>
      <c r="AI16" s="212"/>
      <c r="AJ16" s="212"/>
      <c r="AK16" s="212"/>
      <c r="AL16" s="212"/>
      <c r="AM16" s="214"/>
      <c r="AN16" s="221"/>
      <c r="AO16" s="221"/>
      <c r="AP16" s="221"/>
      <c r="AT16" s="167"/>
      <c r="AU16" s="167"/>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row>
    <row r="17" spans="1:71" ht="125.25" hidden="1" customHeight="1" x14ac:dyDescent="0.2">
      <c r="A17" s="203"/>
      <c r="C17" s="222"/>
      <c r="D17" s="223"/>
      <c r="E17" s="223"/>
      <c r="F17" s="223"/>
      <c r="G17" s="224"/>
      <c r="H17" s="224"/>
      <c r="I17" s="224"/>
      <c r="J17" s="225"/>
      <c r="K17" s="223"/>
      <c r="L17" s="224"/>
      <c r="M17" s="223"/>
      <c r="N17" s="223"/>
      <c r="O17" s="223"/>
      <c r="P17" s="223"/>
      <c r="Q17" s="223"/>
      <c r="R17" s="223"/>
      <c r="S17" s="223"/>
      <c r="T17" s="223"/>
      <c r="U17" s="224"/>
      <c r="V17" s="223"/>
      <c r="W17" s="224"/>
      <c r="X17" s="225"/>
      <c r="Y17" s="223"/>
      <c r="Z17" s="224"/>
      <c r="AA17" s="223"/>
      <c r="AB17" s="226"/>
      <c r="AC17" s="227"/>
      <c r="AD17" s="227"/>
      <c r="AE17" s="223"/>
      <c r="AF17" s="223"/>
      <c r="AG17" s="223"/>
      <c r="AH17" s="223"/>
      <c r="AI17" s="223"/>
      <c r="AJ17" s="223"/>
      <c r="AK17" s="223"/>
      <c r="AL17" s="223"/>
      <c r="AM17" s="223"/>
      <c r="AN17" s="228"/>
      <c r="AO17" s="228"/>
      <c r="AP17" s="228"/>
      <c r="AT17" s="167"/>
      <c r="AU17" s="167"/>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row>
    <row r="18" spans="1:71" ht="42" customHeight="1" x14ac:dyDescent="0.2">
      <c r="A18" s="203"/>
      <c r="B18" s="203"/>
      <c r="C18" s="197"/>
      <c r="D18" s="197"/>
      <c r="E18" s="197"/>
      <c r="F18" s="197"/>
      <c r="G18" s="197"/>
      <c r="H18" s="197"/>
      <c r="I18" s="197"/>
      <c r="J18" s="197"/>
      <c r="K18" s="293"/>
      <c r="L18" s="293"/>
      <c r="M18" s="229"/>
      <c r="N18" s="230"/>
      <c r="O18" s="197"/>
      <c r="P18" s="230"/>
      <c r="Q18" s="230"/>
      <c r="R18" s="197"/>
      <c r="S18" s="229"/>
      <c r="T18" s="197"/>
      <c r="U18" s="197"/>
      <c r="V18" s="197"/>
      <c r="W18" s="197"/>
      <c r="X18" s="197"/>
      <c r="Y18" s="229"/>
      <c r="Z18" s="197"/>
      <c r="AA18" s="293"/>
      <c r="AB18" s="197"/>
      <c r="AC18" s="197"/>
      <c r="AD18" s="197"/>
      <c r="AE18" s="231"/>
      <c r="AF18" s="266"/>
      <c r="AG18" s="233"/>
      <c r="AH18" s="152"/>
      <c r="AI18" s="233"/>
      <c r="AJ18" s="266"/>
      <c r="AK18" s="233"/>
      <c r="AL18" s="266"/>
      <c r="AM18" s="197"/>
      <c r="AN18" s="234"/>
      <c r="AO18" s="295"/>
      <c r="AP18" s="234"/>
      <c r="AQ18" s="235">
        <v>0</v>
      </c>
      <c r="AT18" s="167"/>
      <c r="AU18" s="167"/>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row>
    <row r="19" spans="1:71" ht="42" customHeight="1" x14ac:dyDescent="0.2">
      <c r="A19" s="203"/>
      <c r="B19" s="203"/>
      <c r="C19" s="197"/>
      <c r="D19" s="197"/>
      <c r="E19" s="197"/>
      <c r="F19" s="197"/>
      <c r="G19" s="197"/>
      <c r="H19" s="197"/>
      <c r="I19" s="197"/>
      <c r="J19" s="197"/>
      <c r="K19" s="293"/>
      <c r="L19" s="293"/>
      <c r="M19" s="229"/>
      <c r="N19" s="230"/>
      <c r="O19" s="197"/>
      <c r="P19" s="230"/>
      <c r="Q19" s="230"/>
      <c r="R19" s="197"/>
      <c r="S19" s="229"/>
      <c r="T19" s="197"/>
      <c r="U19" s="197"/>
      <c r="V19" s="197"/>
      <c r="W19" s="197"/>
      <c r="X19" s="197"/>
      <c r="Y19" s="229"/>
      <c r="Z19" s="197"/>
      <c r="AA19" s="293"/>
      <c r="AB19" s="197"/>
      <c r="AC19" s="197"/>
      <c r="AD19" s="197"/>
      <c r="AE19" s="231"/>
      <c r="AF19" s="266"/>
      <c r="AG19" s="233"/>
      <c r="AH19" s="152"/>
      <c r="AI19" s="233"/>
      <c r="AJ19" s="266"/>
      <c r="AK19" s="233"/>
      <c r="AL19" s="266"/>
      <c r="AM19" s="197"/>
      <c r="AN19" s="234"/>
      <c r="AO19" s="295"/>
      <c r="AP19" s="234"/>
      <c r="AQ19" s="181">
        <v>0</v>
      </c>
      <c r="AT19" s="167"/>
      <c r="AU19" s="167"/>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row>
    <row r="20" spans="1:71" ht="42" customHeight="1" x14ac:dyDescent="0.2">
      <c r="A20" s="135"/>
      <c r="B20" s="203"/>
      <c r="C20" s="197"/>
      <c r="D20" s="197"/>
      <c r="E20" s="197"/>
      <c r="F20" s="197"/>
      <c r="G20" s="197"/>
      <c r="H20" s="197"/>
      <c r="I20" s="197"/>
      <c r="J20" s="197"/>
      <c r="K20" s="293"/>
      <c r="L20" s="293"/>
      <c r="M20" s="229"/>
      <c r="N20" s="230"/>
      <c r="O20" s="197"/>
      <c r="P20" s="230"/>
      <c r="Q20" s="230"/>
      <c r="R20" s="197"/>
      <c r="S20" s="229"/>
      <c r="T20" s="197"/>
      <c r="U20" s="197"/>
      <c r="V20" s="197"/>
      <c r="W20" s="197"/>
      <c r="X20" s="197"/>
      <c r="Y20" s="229"/>
      <c r="Z20" s="197"/>
      <c r="AA20" s="293"/>
      <c r="AB20" s="197"/>
      <c r="AC20" s="197"/>
      <c r="AD20" s="197"/>
      <c r="AE20" s="231"/>
      <c r="AF20" s="266"/>
      <c r="AG20" s="233"/>
      <c r="AH20" s="152"/>
      <c r="AI20" s="233"/>
      <c r="AJ20" s="266"/>
      <c r="AK20" s="233"/>
      <c r="AL20" s="266"/>
      <c r="AM20" s="197"/>
      <c r="AN20" s="234"/>
      <c r="AO20" s="295"/>
      <c r="AP20" s="234"/>
      <c r="AQ20" s="181">
        <v>0</v>
      </c>
      <c r="AT20" s="167"/>
      <c r="AU20" s="167"/>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row>
    <row r="21" spans="1:71" ht="42" customHeight="1" x14ac:dyDescent="0.2">
      <c r="B21" s="203"/>
      <c r="C21" s="197"/>
      <c r="D21" s="197"/>
      <c r="E21" s="197"/>
      <c r="F21" s="197"/>
      <c r="G21" s="197"/>
      <c r="H21" s="197"/>
      <c r="I21" s="197"/>
      <c r="J21" s="197"/>
      <c r="K21" s="293"/>
      <c r="L21" s="293"/>
      <c r="M21" s="229"/>
      <c r="N21" s="230"/>
      <c r="O21" s="197"/>
      <c r="P21" s="230"/>
      <c r="Q21" s="230"/>
      <c r="R21" s="197"/>
      <c r="S21" s="229"/>
      <c r="T21" s="197"/>
      <c r="U21" s="197"/>
      <c r="V21" s="197"/>
      <c r="W21" s="197"/>
      <c r="X21" s="197"/>
      <c r="Y21" s="229"/>
      <c r="Z21" s="197"/>
      <c r="AA21" s="293"/>
      <c r="AB21" s="197"/>
      <c r="AC21" s="197"/>
      <c r="AD21" s="197"/>
      <c r="AE21" s="231"/>
      <c r="AF21" s="266"/>
      <c r="AG21" s="233"/>
      <c r="AH21" s="152"/>
      <c r="AI21" s="233"/>
      <c r="AJ21" s="266"/>
      <c r="AK21" s="233"/>
      <c r="AL21" s="266"/>
      <c r="AM21" s="197"/>
      <c r="AN21" s="234"/>
      <c r="AO21" s="295"/>
      <c r="AP21" s="234"/>
      <c r="AQ21" s="181">
        <v>0</v>
      </c>
      <c r="AT21" s="167"/>
      <c r="AU21" s="167"/>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row>
    <row r="22" spans="1:71" ht="42" customHeight="1" x14ac:dyDescent="0.2">
      <c r="B22" s="203"/>
      <c r="C22" s="197"/>
      <c r="D22" s="197"/>
      <c r="E22" s="197"/>
      <c r="F22" s="197"/>
      <c r="G22" s="197"/>
      <c r="H22" s="197"/>
      <c r="I22" s="197"/>
      <c r="J22" s="197"/>
      <c r="K22" s="293"/>
      <c r="L22" s="293"/>
      <c r="M22" s="229"/>
      <c r="N22" s="230"/>
      <c r="O22" s="197"/>
      <c r="P22" s="230"/>
      <c r="Q22" s="230"/>
      <c r="R22" s="197"/>
      <c r="S22" s="229"/>
      <c r="T22" s="197"/>
      <c r="U22" s="197"/>
      <c r="V22" s="197"/>
      <c r="W22" s="197"/>
      <c r="X22" s="197"/>
      <c r="Y22" s="229"/>
      <c r="Z22" s="197"/>
      <c r="AA22" s="293"/>
      <c r="AB22" s="197"/>
      <c r="AC22" s="197"/>
      <c r="AD22" s="197"/>
      <c r="AE22" s="231"/>
      <c r="AF22" s="266"/>
      <c r="AG22" s="233"/>
      <c r="AH22" s="152"/>
      <c r="AI22" s="233"/>
      <c r="AJ22" s="266"/>
      <c r="AK22" s="233"/>
      <c r="AL22" s="266"/>
      <c r="AM22" s="197"/>
      <c r="AN22" s="234"/>
      <c r="AO22" s="295"/>
      <c r="AP22" s="234"/>
      <c r="AQ22" s="181">
        <v>0</v>
      </c>
      <c r="AT22" s="167"/>
      <c r="AU22" s="167"/>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row>
    <row r="23" spans="1:71" ht="42" customHeight="1" x14ac:dyDescent="0.2">
      <c r="B23" s="203"/>
      <c r="C23" s="197"/>
      <c r="D23" s="197"/>
      <c r="E23" s="197"/>
      <c r="F23" s="197"/>
      <c r="G23" s="197"/>
      <c r="H23" s="197"/>
      <c r="I23" s="197"/>
      <c r="J23" s="197"/>
      <c r="K23" s="293"/>
      <c r="L23" s="293"/>
      <c r="M23" s="229"/>
      <c r="N23" s="230"/>
      <c r="O23" s="197"/>
      <c r="P23" s="230"/>
      <c r="Q23" s="230"/>
      <c r="R23" s="197"/>
      <c r="S23" s="229"/>
      <c r="T23" s="197"/>
      <c r="U23" s="197"/>
      <c r="V23" s="197"/>
      <c r="W23" s="197"/>
      <c r="X23" s="197"/>
      <c r="Y23" s="229"/>
      <c r="Z23" s="197"/>
      <c r="AA23" s="293"/>
      <c r="AB23" s="197"/>
      <c r="AC23" s="197"/>
      <c r="AD23" s="197"/>
      <c r="AE23" s="231"/>
      <c r="AF23" s="266"/>
      <c r="AG23" s="233"/>
      <c r="AH23" s="152"/>
      <c r="AI23" s="233"/>
      <c r="AJ23" s="266"/>
      <c r="AK23" s="233"/>
      <c r="AL23" s="266"/>
      <c r="AM23" s="197"/>
      <c r="AN23" s="234"/>
      <c r="AO23" s="295"/>
      <c r="AP23" s="234"/>
      <c r="AQ23" s="181">
        <v>0</v>
      </c>
      <c r="AT23" s="167"/>
      <c r="AU23" s="167"/>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row>
    <row r="24" spans="1:71" ht="42" customHeight="1" x14ac:dyDescent="0.2">
      <c r="B24" s="203"/>
      <c r="C24" s="197"/>
      <c r="D24" s="197"/>
      <c r="E24" s="197"/>
      <c r="F24" s="197"/>
      <c r="G24" s="197"/>
      <c r="H24" s="197"/>
      <c r="I24" s="197"/>
      <c r="J24" s="197"/>
      <c r="K24" s="293"/>
      <c r="L24" s="293"/>
      <c r="M24" s="229"/>
      <c r="N24" s="230"/>
      <c r="O24" s="197"/>
      <c r="P24" s="230"/>
      <c r="Q24" s="230"/>
      <c r="R24" s="197"/>
      <c r="S24" s="229"/>
      <c r="T24" s="197"/>
      <c r="U24" s="197"/>
      <c r="V24" s="197"/>
      <c r="W24" s="197"/>
      <c r="X24" s="197"/>
      <c r="Y24" s="229"/>
      <c r="Z24" s="197"/>
      <c r="AA24" s="293"/>
      <c r="AB24" s="197"/>
      <c r="AC24" s="197"/>
      <c r="AD24" s="197"/>
      <c r="AE24" s="231"/>
      <c r="AF24" s="266"/>
      <c r="AG24" s="233"/>
      <c r="AH24" s="152"/>
      <c r="AI24" s="233"/>
      <c r="AJ24" s="266"/>
      <c r="AK24" s="233"/>
      <c r="AL24" s="266"/>
      <c r="AM24" s="197"/>
      <c r="AN24" s="234"/>
      <c r="AO24" s="295"/>
      <c r="AP24" s="234"/>
      <c r="AQ24" s="181">
        <v>0</v>
      </c>
      <c r="AT24" s="167"/>
      <c r="AU24" s="167"/>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row>
    <row r="25" spans="1:71" ht="42" customHeight="1" x14ac:dyDescent="0.2">
      <c r="B25" s="203"/>
      <c r="C25" s="197"/>
      <c r="D25" s="197"/>
      <c r="E25" s="197"/>
      <c r="F25" s="197"/>
      <c r="G25" s="197"/>
      <c r="H25" s="197"/>
      <c r="I25" s="197"/>
      <c r="J25" s="197"/>
      <c r="K25" s="293"/>
      <c r="L25" s="293"/>
      <c r="M25" s="229"/>
      <c r="N25" s="230"/>
      <c r="O25" s="197"/>
      <c r="P25" s="230"/>
      <c r="Q25" s="230"/>
      <c r="R25" s="197"/>
      <c r="S25" s="229"/>
      <c r="T25" s="197"/>
      <c r="U25" s="197"/>
      <c r="V25" s="197"/>
      <c r="W25" s="197"/>
      <c r="X25" s="197"/>
      <c r="Y25" s="229"/>
      <c r="Z25" s="197"/>
      <c r="AA25" s="293"/>
      <c r="AB25" s="197"/>
      <c r="AC25" s="197"/>
      <c r="AD25" s="197"/>
      <c r="AE25" s="231"/>
      <c r="AF25" s="266"/>
      <c r="AG25" s="233"/>
      <c r="AH25" s="152"/>
      <c r="AI25" s="233"/>
      <c r="AJ25" s="266"/>
      <c r="AK25" s="233"/>
      <c r="AL25" s="266"/>
      <c r="AM25" s="197"/>
      <c r="AN25" s="234"/>
      <c r="AO25" s="295"/>
      <c r="AP25" s="234"/>
      <c r="AQ25" s="181">
        <v>0</v>
      </c>
      <c r="AT25" s="167"/>
      <c r="AU25" s="167"/>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row>
    <row r="26" spans="1:71" ht="42" customHeight="1" x14ac:dyDescent="0.2">
      <c r="B26" s="203"/>
      <c r="C26" s="197"/>
      <c r="D26" s="197"/>
      <c r="E26" s="197"/>
      <c r="F26" s="197"/>
      <c r="G26" s="197"/>
      <c r="H26" s="197"/>
      <c r="I26" s="197"/>
      <c r="J26" s="197"/>
      <c r="K26" s="293"/>
      <c r="L26" s="293"/>
      <c r="M26" s="229"/>
      <c r="N26" s="230"/>
      <c r="O26" s="197"/>
      <c r="P26" s="230"/>
      <c r="Q26" s="230"/>
      <c r="R26" s="197"/>
      <c r="S26" s="229"/>
      <c r="T26" s="197"/>
      <c r="U26" s="197"/>
      <c r="V26" s="197"/>
      <c r="W26" s="197"/>
      <c r="X26" s="197"/>
      <c r="Y26" s="229"/>
      <c r="Z26" s="197"/>
      <c r="AA26" s="293"/>
      <c r="AB26" s="197"/>
      <c r="AC26" s="197"/>
      <c r="AD26" s="197"/>
      <c r="AE26" s="231"/>
      <c r="AF26" s="266"/>
      <c r="AG26" s="233"/>
      <c r="AH26" s="152"/>
      <c r="AI26" s="233"/>
      <c r="AJ26" s="266"/>
      <c r="AK26" s="233"/>
      <c r="AL26" s="266"/>
      <c r="AM26" s="197"/>
      <c r="AN26" s="234"/>
      <c r="AO26" s="295"/>
      <c r="AP26" s="234"/>
      <c r="AQ26" s="181">
        <v>0</v>
      </c>
      <c r="AT26" s="167"/>
      <c r="AU26" s="167"/>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row>
    <row r="27" spans="1:71" ht="42" customHeight="1" x14ac:dyDescent="0.2">
      <c r="B27" s="203"/>
      <c r="C27" s="197"/>
      <c r="D27" s="197"/>
      <c r="E27" s="197"/>
      <c r="F27" s="197"/>
      <c r="G27" s="197"/>
      <c r="H27" s="197"/>
      <c r="I27" s="197"/>
      <c r="J27" s="197"/>
      <c r="K27" s="293"/>
      <c r="L27" s="293"/>
      <c r="M27" s="229"/>
      <c r="N27" s="230"/>
      <c r="O27" s="197"/>
      <c r="P27" s="230"/>
      <c r="Q27" s="230"/>
      <c r="R27" s="197"/>
      <c r="S27" s="229"/>
      <c r="T27" s="197"/>
      <c r="U27" s="197"/>
      <c r="V27" s="197"/>
      <c r="W27" s="197"/>
      <c r="X27" s="197"/>
      <c r="Y27" s="229"/>
      <c r="Z27" s="197"/>
      <c r="AA27" s="293"/>
      <c r="AB27" s="197"/>
      <c r="AC27" s="197"/>
      <c r="AD27" s="197"/>
      <c r="AE27" s="231"/>
      <c r="AF27" s="266"/>
      <c r="AG27" s="233"/>
      <c r="AH27" s="152"/>
      <c r="AI27" s="233"/>
      <c r="AJ27" s="266"/>
      <c r="AK27" s="233"/>
      <c r="AL27" s="266"/>
      <c r="AM27" s="197"/>
      <c r="AN27" s="234"/>
      <c r="AO27" s="295"/>
      <c r="AP27" s="234"/>
      <c r="AQ27" s="181">
        <v>0</v>
      </c>
      <c r="AT27" s="167"/>
      <c r="AU27" s="167"/>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row>
    <row r="28" spans="1:71" ht="42" customHeight="1" x14ac:dyDescent="0.2">
      <c r="B28" s="203"/>
      <c r="C28" s="197"/>
      <c r="D28" s="197"/>
      <c r="E28" s="197"/>
      <c r="F28" s="197"/>
      <c r="G28" s="197"/>
      <c r="H28" s="197"/>
      <c r="I28" s="197"/>
      <c r="J28" s="197"/>
      <c r="K28" s="293"/>
      <c r="L28" s="293"/>
      <c r="M28" s="229"/>
      <c r="N28" s="230"/>
      <c r="O28" s="197"/>
      <c r="P28" s="230"/>
      <c r="Q28" s="230"/>
      <c r="R28" s="197"/>
      <c r="S28" s="229"/>
      <c r="T28" s="197"/>
      <c r="U28" s="197"/>
      <c r="V28" s="197"/>
      <c r="W28" s="197"/>
      <c r="X28" s="197"/>
      <c r="Y28" s="229"/>
      <c r="Z28" s="197"/>
      <c r="AA28" s="293"/>
      <c r="AB28" s="197"/>
      <c r="AC28" s="197"/>
      <c r="AD28" s="197"/>
      <c r="AE28" s="231"/>
      <c r="AF28" s="266"/>
      <c r="AG28" s="233"/>
      <c r="AH28" s="152"/>
      <c r="AI28" s="233"/>
      <c r="AJ28" s="266"/>
      <c r="AK28" s="233"/>
      <c r="AL28" s="266"/>
      <c r="AM28" s="197"/>
      <c r="AN28" s="234"/>
      <c r="AO28" s="295"/>
      <c r="AP28" s="234"/>
      <c r="AQ28" s="181">
        <v>0</v>
      </c>
      <c r="AT28" s="167"/>
      <c r="AU28" s="167"/>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row>
    <row r="29" spans="1:71" s="236" customFormat="1" ht="42" customHeight="1" x14ac:dyDescent="0.2">
      <c r="A29" s="125"/>
      <c r="B29" s="203"/>
      <c r="C29" s="197"/>
      <c r="D29" s="197"/>
      <c r="E29" s="197"/>
      <c r="F29" s="197"/>
      <c r="G29" s="197"/>
      <c r="H29" s="197"/>
      <c r="I29" s="197"/>
      <c r="J29" s="197"/>
      <c r="K29" s="293"/>
      <c r="L29" s="293"/>
      <c r="M29" s="229"/>
      <c r="N29" s="230"/>
      <c r="O29" s="197"/>
      <c r="P29" s="230"/>
      <c r="Q29" s="230"/>
      <c r="R29" s="197"/>
      <c r="S29" s="229"/>
      <c r="T29" s="197"/>
      <c r="U29" s="197"/>
      <c r="V29" s="197"/>
      <c r="W29" s="197"/>
      <c r="X29" s="197"/>
      <c r="Y29" s="229"/>
      <c r="Z29" s="197"/>
      <c r="AA29" s="293"/>
      <c r="AB29" s="197"/>
      <c r="AC29" s="197"/>
      <c r="AD29" s="197"/>
      <c r="AE29" s="231"/>
      <c r="AF29" s="266"/>
      <c r="AG29" s="233"/>
      <c r="AH29" s="152"/>
      <c r="AI29" s="233"/>
      <c r="AJ29" s="266"/>
      <c r="AK29" s="233"/>
      <c r="AL29" s="266"/>
      <c r="AM29" s="197"/>
      <c r="AN29" s="234"/>
      <c r="AO29" s="295"/>
      <c r="AP29" s="234"/>
      <c r="AT29" s="167"/>
      <c r="AU29" s="167"/>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row>
    <row r="30" spans="1:71" ht="42" customHeight="1" x14ac:dyDescent="0.2">
      <c r="A30" s="195"/>
      <c r="B30" s="203"/>
      <c r="C30" s="197"/>
      <c r="D30" s="197"/>
      <c r="E30" s="197"/>
      <c r="F30" s="197"/>
      <c r="G30" s="197"/>
      <c r="H30" s="197"/>
      <c r="I30" s="197"/>
      <c r="J30" s="197"/>
      <c r="K30" s="293"/>
      <c r="L30" s="293"/>
      <c r="M30" s="229"/>
      <c r="N30" s="230"/>
      <c r="O30" s="197"/>
      <c r="P30" s="230"/>
      <c r="Q30" s="230"/>
      <c r="R30" s="197"/>
      <c r="S30" s="229"/>
      <c r="T30" s="197"/>
      <c r="U30" s="197"/>
      <c r="V30" s="197"/>
      <c r="W30" s="197"/>
      <c r="X30" s="197"/>
      <c r="Y30" s="229"/>
      <c r="Z30" s="197"/>
      <c r="AA30" s="293"/>
      <c r="AB30" s="197"/>
      <c r="AC30" s="197"/>
      <c r="AD30" s="197"/>
      <c r="AE30" s="231"/>
      <c r="AF30" s="266"/>
      <c r="AG30" s="233"/>
      <c r="AH30" s="152"/>
      <c r="AI30" s="233"/>
      <c r="AJ30" s="266"/>
      <c r="AK30" s="233"/>
      <c r="AL30" s="266"/>
      <c r="AM30" s="197"/>
      <c r="AN30" s="234"/>
      <c r="AO30" s="295"/>
      <c r="AP30" s="234"/>
      <c r="AT30" s="167"/>
      <c r="AU30" s="167"/>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row>
    <row r="31" spans="1:71" ht="42" customHeight="1" x14ac:dyDescent="0.2">
      <c r="A31" s="195"/>
      <c r="B31" s="203"/>
      <c r="C31" s="197"/>
      <c r="D31" s="197"/>
      <c r="E31" s="197"/>
      <c r="F31" s="197"/>
      <c r="G31" s="197"/>
      <c r="H31" s="197"/>
      <c r="I31" s="197"/>
      <c r="J31" s="197"/>
      <c r="K31" s="293"/>
      <c r="L31" s="293"/>
      <c r="M31" s="229"/>
      <c r="N31" s="230"/>
      <c r="O31" s="197"/>
      <c r="P31" s="230"/>
      <c r="Q31" s="230"/>
      <c r="R31" s="197"/>
      <c r="S31" s="229"/>
      <c r="T31" s="197"/>
      <c r="U31" s="197"/>
      <c r="V31" s="197"/>
      <c r="W31" s="197"/>
      <c r="X31" s="197"/>
      <c r="Y31" s="229"/>
      <c r="Z31" s="197"/>
      <c r="AA31" s="293"/>
      <c r="AB31" s="197"/>
      <c r="AC31" s="197"/>
      <c r="AD31" s="197"/>
      <c r="AE31" s="231"/>
      <c r="AF31" s="266"/>
      <c r="AG31" s="233"/>
      <c r="AH31" s="152"/>
      <c r="AI31" s="233"/>
      <c r="AJ31" s="266"/>
      <c r="AK31" s="233"/>
      <c r="AL31" s="266"/>
      <c r="AM31" s="197"/>
      <c r="AN31" s="234"/>
      <c r="AO31" s="295"/>
      <c r="AP31" s="234"/>
      <c r="AT31" s="167"/>
      <c r="AU31" s="167"/>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row>
    <row r="32" spans="1:71" ht="42" customHeight="1" x14ac:dyDescent="0.2">
      <c r="A32" s="195"/>
      <c r="B32" s="203"/>
      <c r="C32" s="197"/>
      <c r="D32" s="197"/>
      <c r="E32" s="197"/>
      <c r="F32" s="197"/>
      <c r="G32" s="197"/>
      <c r="H32" s="197"/>
      <c r="I32" s="197"/>
      <c r="J32" s="197"/>
      <c r="K32" s="293"/>
      <c r="L32" s="293"/>
      <c r="M32" s="229"/>
      <c r="N32" s="230"/>
      <c r="O32" s="197"/>
      <c r="P32" s="230"/>
      <c r="Q32" s="230"/>
      <c r="R32" s="197"/>
      <c r="S32" s="229"/>
      <c r="T32" s="197"/>
      <c r="U32" s="197"/>
      <c r="V32" s="197"/>
      <c r="W32" s="197"/>
      <c r="X32" s="197"/>
      <c r="Y32" s="229"/>
      <c r="Z32" s="197"/>
      <c r="AA32" s="293"/>
      <c r="AB32" s="197"/>
      <c r="AC32" s="197"/>
      <c r="AD32" s="197"/>
      <c r="AE32" s="231"/>
      <c r="AF32" s="266"/>
      <c r="AG32" s="233"/>
      <c r="AH32" s="152"/>
      <c r="AI32" s="233"/>
      <c r="AJ32" s="266"/>
      <c r="AK32" s="233"/>
      <c r="AL32" s="266"/>
      <c r="AM32" s="197"/>
      <c r="AN32" s="234"/>
      <c r="AO32" s="295"/>
      <c r="AP32" s="234"/>
      <c r="AT32" s="167"/>
      <c r="AU32" s="167"/>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row>
    <row r="33" spans="1:71" ht="42" customHeight="1" x14ac:dyDescent="0.2">
      <c r="A33" s="195"/>
      <c r="B33" s="203"/>
      <c r="C33" s="197"/>
      <c r="D33" s="197"/>
      <c r="E33" s="197"/>
      <c r="F33" s="197"/>
      <c r="G33" s="197"/>
      <c r="H33" s="197"/>
      <c r="I33" s="197"/>
      <c r="J33" s="197"/>
      <c r="K33" s="293"/>
      <c r="L33" s="293"/>
      <c r="M33" s="229"/>
      <c r="N33" s="230"/>
      <c r="O33" s="197"/>
      <c r="P33" s="230"/>
      <c r="Q33" s="230"/>
      <c r="R33" s="197"/>
      <c r="S33" s="229"/>
      <c r="T33" s="197"/>
      <c r="U33" s="197"/>
      <c r="V33" s="197"/>
      <c r="W33" s="197"/>
      <c r="X33" s="197"/>
      <c r="Y33" s="229"/>
      <c r="Z33" s="197"/>
      <c r="AA33" s="293"/>
      <c r="AB33" s="197"/>
      <c r="AC33" s="197"/>
      <c r="AD33" s="197"/>
      <c r="AE33" s="231"/>
      <c r="AF33" s="266"/>
      <c r="AG33" s="233"/>
      <c r="AH33" s="152"/>
      <c r="AI33" s="233"/>
      <c r="AJ33" s="266"/>
      <c r="AK33" s="233"/>
      <c r="AL33" s="266"/>
      <c r="AM33" s="197"/>
      <c r="AN33" s="234"/>
      <c r="AO33" s="295"/>
      <c r="AP33" s="234"/>
      <c r="AT33" s="167"/>
      <c r="AU33" s="167"/>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row>
    <row r="34" spans="1:71" s="236" customFormat="1" ht="42" customHeight="1" x14ac:dyDescent="0.2">
      <c r="A34" s="195"/>
      <c r="B34" s="203"/>
      <c r="C34" s="197"/>
      <c r="D34" s="197"/>
      <c r="E34" s="197"/>
      <c r="F34" s="197"/>
      <c r="G34" s="197"/>
      <c r="H34" s="197"/>
      <c r="I34" s="197"/>
      <c r="J34" s="197"/>
      <c r="K34" s="293"/>
      <c r="L34" s="293"/>
      <c r="M34" s="229"/>
      <c r="N34" s="230"/>
      <c r="O34" s="197"/>
      <c r="P34" s="230"/>
      <c r="Q34" s="230"/>
      <c r="R34" s="197"/>
      <c r="S34" s="229"/>
      <c r="T34" s="197"/>
      <c r="U34" s="197"/>
      <c r="V34" s="197"/>
      <c r="W34" s="197"/>
      <c r="X34" s="197"/>
      <c r="Y34" s="229"/>
      <c r="Z34" s="197"/>
      <c r="AA34" s="293"/>
      <c r="AB34" s="197"/>
      <c r="AC34" s="197"/>
      <c r="AD34" s="197"/>
      <c r="AE34" s="231"/>
      <c r="AF34" s="266"/>
      <c r="AG34" s="233"/>
      <c r="AH34" s="152"/>
      <c r="AI34" s="233"/>
      <c r="AJ34" s="266"/>
      <c r="AK34" s="233"/>
      <c r="AL34" s="266"/>
      <c r="AM34" s="197"/>
      <c r="AN34" s="234"/>
      <c r="AO34" s="295"/>
      <c r="AP34" s="234"/>
      <c r="AT34" s="167"/>
      <c r="AU34" s="167"/>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row>
    <row r="35" spans="1:71" ht="42" customHeight="1" x14ac:dyDescent="0.2">
      <c r="A35" s="195"/>
      <c r="B35" s="203"/>
      <c r="C35" s="197"/>
      <c r="D35" s="197"/>
      <c r="E35" s="197"/>
      <c r="F35" s="197"/>
      <c r="G35" s="197"/>
      <c r="H35" s="197"/>
      <c r="I35" s="197"/>
      <c r="J35" s="197"/>
      <c r="K35" s="293"/>
      <c r="L35" s="293"/>
      <c r="M35" s="229"/>
      <c r="N35" s="230"/>
      <c r="O35" s="197"/>
      <c r="P35" s="230"/>
      <c r="Q35" s="230"/>
      <c r="R35" s="197"/>
      <c r="S35" s="229"/>
      <c r="T35" s="197"/>
      <c r="U35" s="197"/>
      <c r="V35" s="197"/>
      <c r="W35" s="197"/>
      <c r="X35" s="197"/>
      <c r="Y35" s="229"/>
      <c r="Z35" s="197"/>
      <c r="AA35" s="293"/>
      <c r="AB35" s="197"/>
      <c r="AC35" s="197"/>
      <c r="AD35" s="197"/>
      <c r="AE35" s="231"/>
      <c r="AF35" s="266"/>
      <c r="AG35" s="233"/>
      <c r="AH35" s="152"/>
      <c r="AI35" s="233"/>
      <c r="AJ35" s="266"/>
      <c r="AK35" s="233"/>
      <c r="AL35" s="266"/>
      <c r="AM35" s="197"/>
      <c r="AN35" s="234"/>
      <c r="AO35" s="295"/>
      <c r="AP35" s="234"/>
      <c r="AT35" s="167"/>
      <c r="AU35" s="167"/>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row>
    <row r="36" spans="1:71" ht="42" customHeight="1" x14ac:dyDescent="0.2">
      <c r="A36" s="195"/>
      <c r="B36" s="203"/>
      <c r="C36" s="197"/>
      <c r="D36" s="197"/>
      <c r="E36" s="197"/>
      <c r="F36" s="197"/>
      <c r="G36" s="197"/>
      <c r="H36" s="197"/>
      <c r="I36" s="197"/>
      <c r="J36" s="197"/>
      <c r="K36" s="293"/>
      <c r="L36" s="293"/>
      <c r="M36" s="229"/>
      <c r="N36" s="230"/>
      <c r="O36" s="197"/>
      <c r="P36" s="230"/>
      <c r="Q36" s="230"/>
      <c r="R36" s="197"/>
      <c r="S36" s="229"/>
      <c r="T36" s="197"/>
      <c r="U36" s="197"/>
      <c r="V36" s="197"/>
      <c r="W36" s="197"/>
      <c r="X36" s="197"/>
      <c r="Y36" s="229"/>
      <c r="Z36" s="197"/>
      <c r="AA36" s="293"/>
      <c r="AB36" s="197"/>
      <c r="AC36" s="197"/>
      <c r="AD36" s="197"/>
      <c r="AE36" s="231"/>
      <c r="AF36" s="266"/>
      <c r="AG36" s="233"/>
      <c r="AH36" s="152"/>
      <c r="AI36" s="233"/>
      <c r="AJ36" s="266"/>
      <c r="AK36" s="233"/>
      <c r="AL36" s="266"/>
      <c r="AM36" s="197"/>
      <c r="AN36" s="234"/>
      <c r="AO36" s="295"/>
      <c r="AP36" s="234"/>
      <c r="AT36" s="167"/>
      <c r="AU36" s="167"/>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row>
    <row r="37" spans="1:71" ht="42" customHeight="1" x14ac:dyDescent="0.2">
      <c r="A37" s="195"/>
      <c r="B37" s="203"/>
      <c r="C37" s="197"/>
      <c r="D37" s="197"/>
      <c r="E37" s="197"/>
      <c r="F37" s="197"/>
      <c r="G37" s="197"/>
      <c r="H37" s="197"/>
      <c r="I37" s="197"/>
      <c r="J37" s="197"/>
      <c r="K37" s="293"/>
      <c r="L37" s="293"/>
      <c r="M37" s="229"/>
      <c r="N37" s="230"/>
      <c r="O37" s="197"/>
      <c r="P37" s="230"/>
      <c r="Q37" s="230"/>
      <c r="R37" s="197"/>
      <c r="S37" s="229"/>
      <c r="T37" s="197"/>
      <c r="U37" s="197"/>
      <c r="V37" s="197"/>
      <c r="W37" s="197"/>
      <c r="X37" s="197"/>
      <c r="Y37" s="229"/>
      <c r="Z37" s="197"/>
      <c r="AA37" s="293"/>
      <c r="AB37" s="197"/>
      <c r="AC37" s="197"/>
      <c r="AD37" s="197"/>
      <c r="AE37" s="231"/>
      <c r="AF37" s="266"/>
      <c r="AG37" s="233"/>
      <c r="AH37" s="152"/>
      <c r="AI37" s="233"/>
      <c r="AJ37" s="266"/>
      <c r="AK37" s="233"/>
      <c r="AL37" s="266"/>
      <c r="AM37" s="197"/>
      <c r="AN37" s="234"/>
      <c r="AO37" s="295"/>
      <c r="AP37" s="234"/>
      <c r="AT37" s="167"/>
      <c r="AU37" s="167"/>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row>
    <row r="38" spans="1:71" ht="42" customHeight="1" x14ac:dyDescent="0.2">
      <c r="A38" s="195"/>
      <c r="B38" s="203"/>
      <c r="C38" s="197"/>
      <c r="D38" s="197"/>
      <c r="E38" s="197"/>
      <c r="F38" s="197"/>
      <c r="G38" s="197"/>
      <c r="H38" s="197"/>
      <c r="I38" s="197"/>
      <c r="J38" s="197"/>
      <c r="K38" s="293"/>
      <c r="L38" s="293"/>
      <c r="M38" s="229"/>
      <c r="N38" s="230"/>
      <c r="O38" s="197"/>
      <c r="P38" s="230"/>
      <c r="Q38" s="230"/>
      <c r="R38" s="197"/>
      <c r="S38" s="229"/>
      <c r="T38" s="197"/>
      <c r="U38" s="197"/>
      <c r="V38" s="197"/>
      <c r="W38" s="197"/>
      <c r="X38" s="197"/>
      <c r="Y38" s="229"/>
      <c r="Z38" s="197"/>
      <c r="AA38" s="293"/>
      <c r="AB38" s="197"/>
      <c r="AC38" s="197"/>
      <c r="AD38" s="197"/>
      <c r="AE38" s="231"/>
      <c r="AF38" s="266"/>
      <c r="AG38" s="233"/>
      <c r="AH38" s="152"/>
      <c r="AI38" s="233"/>
      <c r="AJ38" s="266"/>
      <c r="AK38" s="233"/>
      <c r="AL38" s="266"/>
      <c r="AM38" s="197"/>
      <c r="AN38" s="234"/>
      <c r="AO38" s="295"/>
      <c r="AP38" s="234"/>
      <c r="AT38" s="167"/>
      <c r="AU38" s="167"/>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row>
    <row r="39" spans="1:71" ht="42" customHeight="1" x14ac:dyDescent="0.2">
      <c r="A39" s="195"/>
      <c r="B39" s="203"/>
      <c r="C39" s="197"/>
      <c r="D39" s="197"/>
      <c r="E39" s="197"/>
      <c r="F39" s="197"/>
      <c r="G39" s="197"/>
      <c r="H39" s="197"/>
      <c r="I39" s="197"/>
      <c r="J39" s="197"/>
      <c r="K39" s="293"/>
      <c r="L39" s="293"/>
      <c r="M39" s="229"/>
      <c r="N39" s="230"/>
      <c r="O39" s="197"/>
      <c r="P39" s="230"/>
      <c r="Q39" s="230"/>
      <c r="R39" s="197"/>
      <c r="S39" s="229"/>
      <c r="T39" s="197"/>
      <c r="U39" s="197"/>
      <c r="V39" s="197"/>
      <c r="W39" s="197"/>
      <c r="X39" s="197"/>
      <c r="Y39" s="229"/>
      <c r="Z39" s="197"/>
      <c r="AA39" s="293"/>
      <c r="AB39" s="197"/>
      <c r="AC39" s="197"/>
      <c r="AD39" s="197"/>
      <c r="AE39" s="231"/>
      <c r="AF39" s="266"/>
      <c r="AG39" s="233"/>
      <c r="AH39" s="152"/>
      <c r="AI39" s="233"/>
      <c r="AJ39" s="266"/>
      <c r="AK39" s="233"/>
      <c r="AL39" s="266"/>
      <c r="AM39" s="197"/>
      <c r="AN39" s="234"/>
      <c r="AO39" s="295"/>
      <c r="AP39" s="234"/>
      <c r="AT39" s="167"/>
      <c r="AU39" s="167"/>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row>
    <row r="40" spans="1:71" ht="42" customHeight="1" x14ac:dyDescent="0.2">
      <c r="A40" s="195"/>
      <c r="B40" s="203"/>
      <c r="C40" s="197"/>
      <c r="D40" s="197"/>
      <c r="E40" s="197"/>
      <c r="F40" s="197"/>
      <c r="G40" s="197"/>
      <c r="H40" s="197"/>
      <c r="I40" s="197"/>
      <c r="J40" s="197"/>
      <c r="K40" s="293"/>
      <c r="L40" s="293"/>
      <c r="M40" s="229"/>
      <c r="N40" s="230"/>
      <c r="O40" s="197"/>
      <c r="P40" s="230"/>
      <c r="Q40" s="230"/>
      <c r="R40" s="197"/>
      <c r="S40" s="229"/>
      <c r="T40" s="197"/>
      <c r="U40" s="197"/>
      <c r="V40" s="197"/>
      <c r="W40" s="197"/>
      <c r="X40" s="197"/>
      <c r="Y40" s="229"/>
      <c r="Z40" s="197"/>
      <c r="AA40" s="293"/>
      <c r="AB40" s="197"/>
      <c r="AC40" s="197"/>
      <c r="AD40" s="197"/>
      <c r="AE40" s="231"/>
      <c r="AF40" s="266"/>
      <c r="AG40" s="233"/>
      <c r="AH40" s="152"/>
      <c r="AI40" s="233"/>
      <c r="AJ40" s="266"/>
      <c r="AK40" s="233"/>
      <c r="AL40" s="266"/>
      <c r="AM40" s="197"/>
      <c r="AN40" s="234"/>
      <c r="AO40" s="295"/>
      <c r="AP40" s="234"/>
      <c r="AT40" s="167"/>
      <c r="AU40" s="167"/>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row>
    <row r="41" spans="1:71" ht="42" customHeight="1" x14ac:dyDescent="0.2">
      <c r="A41" s="195"/>
      <c r="B41" s="203"/>
      <c r="C41" s="197"/>
      <c r="D41" s="197"/>
      <c r="E41" s="197"/>
      <c r="F41" s="197"/>
      <c r="G41" s="197"/>
      <c r="H41" s="197"/>
      <c r="I41" s="197"/>
      <c r="J41" s="197"/>
      <c r="K41" s="293"/>
      <c r="L41" s="293"/>
      <c r="M41" s="229"/>
      <c r="N41" s="230"/>
      <c r="O41" s="197"/>
      <c r="P41" s="230"/>
      <c r="Q41" s="230"/>
      <c r="R41" s="197"/>
      <c r="S41" s="229"/>
      <c r="T41" s="197"/>
      <c r="U41" s="197"/>
      <c r="V41" s="197"/>
      <c r="W41" s="197"/>
      <c r="X41" s="197"/>
      <c r="Y41" s="229"/>
      <c r="Z41" s="197"/>
      <c r="AA41" s="293"/>
      <c r="AB41" s="197"/>
      <c r="AC41" s="197"/>
      <c r="AD41" s="197"/>
      <c r="AE41" s="231"/>
      <c r="AF41" s="266"/>
      <c r="AG41" s="233"/>
      <c r="AH41" s="152"/>
      <c r="AI41" s="233"/>
      <c r="AJ41" s="266"/>
      <c r="AK41" s="233"/>
      <c r="AL41" s="266"/>
      <c r="AM41" s="197"/>
      <c r="AN41" s="234"/>
      <c r="AO41" s="295"/>
      <c r="AP41" s="234"/>
      <c r="AT41" s="167"/>
      <c r="AU41" s="167"/>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row>
    <row r="42" spans="1:71" ht="42" customHeight="1" x14ac:dyDescent="0.2">
      <c r="A42" s="195"/>
      <c r="B42" s="203"/>
      <c r="C42" s="197"/>
      <c r="D42" s="197"/>
      <c r="E42" s="197"/>
      <c r="F42" s="197"/>
      <c r="G42" s="197"/>
      <c r="H42" s="197"/>
      <c r="I42" s="197"/>
      <c r="J42" s="197"/>
      <c r="K42" s="293"/>
      <c r="L42" s="293"/>
      <c r="M42" s="229"/>
      <c r="N42" s="230"/>
      <c r="O42" s="197"/>
      <c r="P42" s="230"/>
      <c r="Q42" s="230"/>
      <c r="R42" s="197"/>
      <c r="S42" s="229"/>
      <c r="T42" s="197"/>
      <c r="U42" s="197"/>
      <c r="V42" s="197"/>
      <c r="W42" s="197"/>
      <c r="X42" s="197"/>
      <c r="Y42" s="229"/>
      <c r="Z42" s="197"/>
      <c r="AA42" s="293"/>
      <c r="AB42" s="197"/>
      <c r="AC42" s="197"/>
      <c r="AD42" s="197"/>
      <c r="AE42" s="231"/>
      <c r="AF42" s="266"/>
      <c r="AG42" s="233"/>
      <c r="AH42" s="152"/>
      <c r="AI42" s="233"/>
      <c r="AJ42" s="266"/>
      <c r="AK42" s="233"/>
      <c r="AL42" s="266"/>
      <c r="AM42" s="197"/>
      <c r="AN42" s="234"/>
      <c r="AO42" s="295"/>
      <c r="AP42" s="234"/>
      <c r="AT42" s="167"/>
      <c r="AU42" s="167"/>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row>
    <row r="43" spans="1:71" ht="42" customHeight="1" x14ac:dyDescent="0.2">
      <c r="A43" s="195"/>
      <c r="B43" s="203"/>
      <c r="C43" s="197"/>
      <c r="D43" s="197"/>
      <c r="E43" s="197"/>
      <c r="F43" s="197"/>
      <c r="G43" s="197"/>
      <c r="H43" s="197"/>
      <c r="I43" s="197"/>
      <c r="J43" s="197"/>
      <c r="K43" s="293"/>
      <c r="L43" s="293"/>
      <c r="M43" s="229"/>
      <c r="N43" s="230"/>
      <c r="O43" s="197"/>
      <c r="P43" s="230"/>
      <c r="Q43" s="230"/>
      <c r="R43" s="197"/>
      <c r="S43" s="229"/>
      <c r="T43" s="197"/>
      <c r="U43" s="197"/>
      <c r="V43" s="197"/>
      <c r="W43" s="197"/>
      <c r="X43" s="197"/>
      <c r="Y43" s="229"/>
      <c r="Z43" s="197"/>
      <c r="AA43" s="293"/>
      <c r="AB43" s="197"/>
      <c r="AC43" s="197"/>
      <c r="AD43" s="197"/>
      <c r="AE43" s="231"/>
      <c r="AF43" s="266"/>
      <c r="AG43" s="233"/>
      <c r="AH43" s="152"/>
      <c r="AI43" s="233"/>
      <c r="AJ43" s="266"/>
      <c r="AK43" s="233"/>
      <c r="AL43" s="266"/>
      <c r="AM43" s="197"/>
      <c r="AN43" s="234"/>
      <c r="AO43" s="295"/>
      <c r="AP43" s="234"/>
      <c r="AT43" s="167"/>
      <c r="AU43" s="167"/>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row>
    <row r="44" spans="1:71" ht="42" customHeight="1" x14ac:dyDescent="0.2">
      <c r="A44" s="195"/>
      <c r="B44" s="203"/>
      <c r="C44" s="197"/>
      <c r="D44" s="197"/>
      <c r="E44" s="197"/>
      <c r="F44" s="197"/>
      <c r="G44" s="197"/>
      <c r="H44" s="197"/>
      <c r="I44" s="197"/>
      <c r="J44" s="197"/>
      <c r="K44" s="293"/>
      <c r="L44" s="293"/>
      <c r="M44" s="229"/>
      <c r="N44" s="230"/>
      <c r="O44" s="197"/>
      <c r="P44" s="230"/>
      <c r="Q44" s="230"/>
      <c r="R44" s="197"/>
      <c r="S44" s="229"/>
      <c r="T44" s="197"/>
      <c r="U44" s="197"/>
      <c r="V44" s="197"/>
      <c r="W44" s="197"/>
      <c r="X44" s="197"/>
      <c r="Y44" s="229"/>
      <c r="Z44" s="197"/>
      <c r="AA44" s="293"/>
      <c r="AB44" s="197"/>
      <c r="AC44" s="197"/>
      <c r="AD44" s="197"/>
      <c r="AE44" s="231"/>
      <c r="AF44" s="266"/>
      <c r="AG44" s="233"/>
      <c r="AH44" s="152"/>
      <c r="AI44" s="233"/>
      <c r="AJ44" s="266"/>
      <c r="AK44" s="233"/>
      <c r="AL44" s="266"/>
      <c r="AM44" s="197"/>
      <c r="AN44" s="234"/>
      <c r="AO44" s="295"/>
      <c r="AP44" s="234"/>
      <c r="AT44" s="167"/>
      <c r="AU44" s="167"/>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row>
    <row r="45" spans="1:71" ht="42" customHeight="1" x14ac:dyDescent="0.2">
      <c r="A45" s="195"/>
      <c r="B45" s="203"/>
      <c r="C45" s="197"/>
      <c r="D45" s="197"/>
      <c r="E45" s="197"/>
      <c r="F45" s="197"/>
      <c r="G45" s="197"/>
      <c r="H45" s="197"/>
      <c r="I45" s="197"/>
      <c r="J45" s="197"/>
      <c r="K45" s="293"/>
      <c r="L45" s="293"/>
      <c r="M45" s="229"/>
      <c r="N45" s="230"/>
      <c r="O45" s="197"/>
      <c r="P45" s="230"/>
      <c r="Q45" s="230"/>
      <c r="R45" s="197"/>
      <c r="S45" s="229"/>
      <c r="T45" s="197"/>
      <c r="U45" s="197"/>
      <c r="V45" s="197"/>
      <c r="W45" s="197"/>
      <c r="X45" s="197"/>
      <c r="Y45" s="229"/>
      <c r="Z45" s="197"/>
      <c r="AA45" s="293"/>
      <c r="AB45" s="197"/>
      <c r="AC45" s="197"/>
      <c r="AD45" s="197"/>
      <c r="AE45" s="231"/>
      <c r="AF45" s="266"/>
      <c r="AG45" s="233"/>
      <c r="AH45" s="152"/>
      <c r="AI45" s="233"/>
      <c r="AJ45" s="266"/>
      <c r="AK45" s="233"/>
      <c r="AL45" s="266"/>
      <c r="AM45" s="197"/>
      <c r="AN45" s="234"/>
      <c r="AO45" s="295"/>
      <c r="AP45" s="234"/>
      <c r="AT45" s="167"/>
      <c r="AU45" s="167"/>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76"/>
      <c r="BR45" s="176"/>
      <c r="BS45" s="176"/>
    </row>
    <row r="46" spans="1:71" ht="42" customHeight="1" x14ac:dyDescent="0.2">
      <c r="A46" s="195"/>
      <c r="B46" s="203"/>
      <c r="C46" s="197"/>
      <c r="D46" s="197"/>
      <c r="E46" s="197"/>
      <c r="F46" s="197"/>
      <c r="G46" s="197"/>
      <c r="H46" s="197"/>
      <c r="I46" s="197"/>
      <c r="J46" s="197"/>
      <c r="K46" s="293"/>
      <c r="L46" s="293"/>
      <c r="M46" s="229"/>
      <c r="N46" s="230"/>
      <c r="O46" s="197"/>
      <c r="P46" s="230"/>
      <c r="Q46" s="230"/>
      <c r="R46" s="197"/>
      <c r="S46" s="229"/>
      <c r="T46" s="197"/>
      <c r="U46" s="197"/>
      <c r="V46" s="197"/>
      <c r="W46" s="197"/>
      <c r="X46" s="197"/>
      <c r="Y46" s="229"/>
      <c r="Z46" s="197"/>
      <c r="AA46" s="293"/>
      <c r="AB46" s="197"/>
      <c r="AC46" s="197"/>
      <c r="AD46" s="197"/>
      <c r="AE46" s="231"/>
      <c r="AF46" s="266"/>
      <c r="AG46" s="233"/>
      <c r="AH46" s="152"/>
      <c r="AI46" s="233"/>
      <c r="AJ46" s="266"/>
      <c r="AK46" s="233"/>
      <c r="AL46" s="266"/>
      <c r="AM46" s="197"/>
      <c r="AN46" s="234"/>
      <c r="AO46" s="295"/>
      <c r="AP46" s="234"/>
      <c r="AT46" s="167"/>
      <c r="AU46" s="167"/>
      <c r="AV46" s="176"/>
      <c r="AW46" s="176"/>
      <c r="AX46" s="176"/>
      <c r="AY46" s="176"/>
      <c r="AZ46" s="176"/>
      <c r="BA46" s="176"/>
      <c r="BB46" s="176"/>
      <c r="BC46" s="176"/>
      <c r="BD46" s="176"/>
      <c r="BE46" s="176"/>
      <c r="BF46" s="176"/>
      <c r="BG46" s="176"/>
      <c r="BH46" s="176"/>
      <c r="BI46" s="176"/>
      <c r="BJ46" s="176"/>
      <c r="BK46" s="176"/>
      <c r="BL46" s="176"/>
      <c r="BM46" s="176"/>
      <c r="BN46" s="176"/>
      <c r="BO46" s="176"/>
      <c r="BP46" s="176"/>
      <c r="BQ46" s="176"/>
      <c r="BR46" s="176"/>
      <c r="BS46" s="176"/>
    </row>
    <row r="47" spans="1:71" ht="42" customHeight="1" x14ac:dyDescent="0.2">
      <c r="A47" s="195"/>
      <c r="B47" s="203"/>
      <c r="C47" s="197"/>
      <c r="D47" s="197"/>
      <c r="E47" s="197"/>
      <c r="F47" s="197"/>
      <c r="G47" s="197"/>
      <c r="H47" s="197"/>
      <c r="I47" s="197"/>
      <c r="J47" s="197"/>
      <c r="K47" s="293"/>
      <c r="L47" s="293"/>
      <c r="M47" s="229"/>
      <c r="N47" s="230"/>
      <c r="O47" s="197"/>
      <c r="P47" s="230"/>
      <c r="Q47" s="230"/>
      <c r="R47" s="197"/>
      <c r="S47" s="229"/>
      <c r="T47" s="197"/>
      <c r="U47" s="197"/>
      <c r="V47" s="197"/>
      <c r="W47" s="197"/>
      <c r="X47" s="197"/>
      <c r="Y47" s="229"/>
      <c r="Z47" s="197"/>
      <c r="AA47" s="293"/>
      <c r="AB47" s="197"/>
      <c r="AC47" s="197"/>
      <c r="AD47" s="197"/>
      <c r="AE47" s="231"/>
      <c r="AF47" s="266"/>
      <c r="AG47" s="233"/>
      <c r="AH47" s="152"/>
      <c r="AI47" s="233"/>
      <c r="AJ47" s="266"/>
      <c r="AK47" s="233"/>
      <c r="AL47" s="266"/>
      <c r="AM47" s="197"/>
      <c r="AN47" s="234"/>
      <c r="AO47" s="295"/>
      <c r="AP47" s="234"/>
      <c r="AT47" s="167"/>
      <c r="AU47" s="167"/>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row>
    <row r="48" spans="1:71" ht="42" customHeight="1" x14ac:dyDescent="0.2">
      <c r="A48" s="195"/>
      <c r="B48" s="203"/>
      <c r="C48" s="197"/>
      <c r="D48" s="197"/>
      <c r="E48" s="197"/>
      <c r="F48" s="197"/>
      <c r="G48" s="197"/>
      <c r="H48" s="197"/>
      <c r="I48" s="197"/>
      <c r="J48" s="197"/>
      <c r="K48" s="293"/>
      <c r="L48" s="293"/>
      <c r="M48" s="229"/>
      <c r="N48" s="230"/>
      <c r="O48" s="197"/>
      <c r="P48" s="230"/>
      <c r="Q48" s="230"/>
      <c r="R48" s="197"/>
      <c r="S48" s="229"/>
      <c r="T48" s="197"/>
      <c r="U48" s="197"/>
      <c r="V48" s="197"/>
      <c r="W48" s="197"/>
      <c r="X48" s="197"/>
      <c r="Y48" s="229"/>
      <c r="Z48" s="197"/>
      <c r="AA48" s="293"/>
      <c r="AB48" s="197"/>
      <c r="AC48" s="197"/>
      <c r="AD48" s="197"/>
      <c r="AE48" s="231"/>
      <c r="AF48" s="266"/>
      <c r="AG48" s="233"/>
      <c r="AH48" s="152"/>
      <c r="AI48" s="233"/>
      <c r="AJ48" s="266"/>
      <c r="AK48" s="233"/>
      <c r="AL48" s="266"/>
      <c r="AM48" s="197"/>
      <c r="AN48" s="234"/>
      <c r="AO48" s="295"/>
      <c r="AP48" s="234"/>
      <c r="AT48" s="167"/>
      <c r="AU48" s="167"/>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row>
    <row r="49" spans="1:71" ht="42" customHeight="1" x14ac:dyDescent="0.2">
      <c r="A49" s="195"/>
      <c r="B49" s="203"/>
      <c r="C49" s="197"/>
      <c r="D49" s="197"/>
      <c r="E49" s="197"/>
      <c r="F49" s="197"/>
      <c r="G49" s="197"/>
      <c r="H49" s="197"/>
      <c r="I49" s="197"/>
      <c r="J49" s="197"/>
      <c r="K49" s="293"/>
      <c r="L49" s="293"/>
      <c r="M49" s="229"/>
      <c r="N49" s="230"/>
      <c r="O49" s="197"/>
      <c r="P49" s="230"/>
      <c r="Q49" s="230"/>
      <c r="R49" s="197"/>
      <c r="S49" s="229"/>
      <c r="T49" s="197"/>
      <c r="U49" s="197"/>
      <c r="V49" s="197"/>
      <c r="W49" s="197"/>
      <c r="X49" s="197"/>
      <c r="Y49" s="229"/>
      <c r="Z49" s="197"/>
      <c r="AA49" s="293"/>
      <c r="AB49" s="197"/>
      <c r="AC49" s="197"/>
      <c r="AD49" s="197"/>
      <c r="AE49" s="231"/>
      <c r="AF49" s="266"/>
      <c r="AG49" s="233"/>
      <c r="AH49" s="152"/>
      <c r="AI49" s="233"/>
      <c r="AJ49" s="266"/>
      <c r="AK49" s="233"/>
      <c r="AL49" s="266"/>
      <c r="AM49" s="197"/>
      <c r="AN49" s="234"/>
      <c r="AO49" s="295"/>
      <c r="AP49" s="234"/>
      <c r="AT49" s="167"/>
      <c r="AU49" s="167"/>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row>
    <row r="50" spans="1:71" ht="42" customHeight="1" x14ac:dyDescent="0.2">
      <c r="A50" s="195"/>
      <c r="B50" s="203"/>
      <c r="C50" s="197"/>
      <c r="D50" s="197"/>
      <c r="E50" s="197"/>
      <c r="F50" s="197"/>
      <c r="G50" s="197"/>
      <c r="H50" s="197"/>
      <c r="I50" s="197"/>
      <c r="J50" s="197"/>
      <c r="K50" s="293"/>
      <c r="L50" s="293"/>
      <c r="M50" s="229"/>
      <c r="N50" s="230"/>
      <c r="O50" s="197"/>
      <c r="P50" s="230"/>
      <c r="Q50" s="230"/>
      <c r="R50" s="197"/>
      <c r="S50" s="229"/>
      <c r="T50" s="197"/>
      <c r="U50" s="197"/>
      <c r="V50" s="197"/>
      <c r="W50" s="197"/>
      <c r="X50" s="197"/>
      <c r="Y50" s="229"/>
      <c r="Z50" s="197"/>
      <c r="AA50" s="293"/>
      <c r="AB50" s="197"/>
      <c r="AC50" s="197"/>
      <c r="AD50" s="197"/>
      <c r="AE50" s="231"/>
      <c r="AF50" s="266"/>
      <c r="AG50" s="233"/>
      <c r="AH50" s="152"/>
      <c r="AI50" s="233"/>
      <c r="AJ50" s="266"/>
      <c r="AK50" s="233"/>
      <c r="AL50" s="266"/>
      <c r="AM50" s="197"/>
      <c r="AN50" s="234"/>
      <c r="AO50" s="295"/>
      <c r="AP50" s="234"/>
      <c r="AT50" s="167"/>
      <c r="AU50" s="167"/>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row>
    <row r="51" spans="1:71" ht="42" customHeight="1" x14ac:dyDescent="0.2">
      <c r="A51" s="195"/>
      <c r="B51" s="203"/>
      <c r="C51" s="197"/>
      <c r="D51" s="197"/>
      <c r="E51" s="197"/>
      <c r="F51" s="197"/>
      <c r="G51" s="197"/>
      <c r="H51" s="197"/>
      <c r="I51" s="197"/>
      <c r="J51" s="197"/>
      <c r="K51" s="293"/>
      <c r="L51" s="293"/>
      <c r="M51" s="229"/>
      <c r="N51" s="230"/>
      <c r="O51" s="197"/>
      <c r="P51" s="230"/>
      <c r="Q51" s="230"/>
      <c r="R51" s="197"/>
      <c r="S51" s="229"/>
      <c r="T51" s="197"/>
      <c r="U51" s="197"/>
      <c r="V51" s="197"/>
      <c r="W51" s="197"/>
      <c r="X51" s="197"/>
      <c r="Y51" s="229"/>
      <c r="Z51" s="197"/>
      <c r="AA51" s="293"/>
      <c r="AB51" s="197"/>
      <c r="AC51" s="197"/>
      <c r="AD51" s="197"/>
      <c r="AE51" s="231"/>
      <c r="AF51" s="266"/>
      <c r="AG51" s="233"/>
      <c r="AH51" s="152"/>
      <c r="AI51" s="233"/>
      <c r="AJ51" s="266"/>
      <c r="AK51" s="233"/>
      <c r="AL51" s="266"/>
      <c r="AM51" s="197"/>
      <c r="AN51" s="234"/>
      <c r="AO51" s="295"/>
      <c r="AP51" s="234"/>
      <c r="AT51" s="167"/>
      <c r="AU51" s="167"/>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row>
    <row r="52" spans="1:71" ht="42" customHeight="1" x14ac:dyDescent="0.2">
      <c r="A52" s="195"/>
      <c r="B52" s="203"/>
      <c r="C52" s="197"/>
      <c r="D52" s="197"/>
      <c r="E52" s="197"/>
      <c r="F52" s="197"/>
      <c r="G52" s="197"/>
      <c r="H52" s="197"/>
      <c r="I52" s="197"/>
      <c r="J52" s="197"/>
      <c r="K52" s="293"/>
      <c r="L52" s="293"/>
      <c r="M52" s="229"/>
      <c r="N52" s="230"/>
      <c r="O52" s="197"/>
      <c r="P52" s="230"/>
      <c r="Q52" s="230"/>
      <c r="R52" s="197"/>
      <c r="S52" s="229"/>
      <c r="T52" s="197"/>
      <c r="U52" s="197"/>
      <c r="V52" s="197"/>
      <c r="W52" s="197"/>
      <c r="X52" s="197"/>
      <c r="Y52" s="229"/>
      <c r="Z52" s="197"/>
      <c r="AA52" s="293"/>
      <c r="AB52" s="197"/>
      <c r="AC52" s="197"/>
      <c r="AD52" s="197"/>
      <c r="AE52" s="231"/>
      <c r="AF52" s="266"/>
      <c r="AG52" s="233"/>
      <c r="AH52" s="152"/>
      <c r="AI52" s="233"/>
      <c r="AJ52" s="266"/>
      <c r="AK52" s="233"/>
      <c r="AL52" s="266"/>
      <c r="AM52" s="197"/>
      <c r="AN52" s="234"/>
      <c r="AO52" s="295"/>
      <c r="AP52" s="234"/>
      <c r="AT52" s="167"/>
      <c r="AU52" s="167"/>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row>
    <row r="53" spans="1:71" ht="42" customHeight="1" x14ac:dyDescent="0.2">
      <c r="A53" s="195"/>
      <c r="B53" s="203"/>
      <c r="C53" s="197"/>
      <c r="D53" s="197"/>
      <c r="E53" s="197"/>
      <c r="F53" s="197"/>
      <c r="G53" s="197"/>
      <c r="H53" s="197"/>
      <c r="I53" s="197"/>
      <c r="J53" s="197"/>
      <c r="K53" s="293"/>
      <c r="L53" s="293"/>
      <c r="M53" s="229"/>
      <c r="N53" s="230"/>
      <c r="O53" s="197"/>
      <c r="P53" s="230"/>
      <c r="Q53" s="230"/>
      <c r="R53" s="197"/>
      <c r="S53" s="229"/>
      <c r="T53" s="197"/>
      <c r="U53" s="197"/>
      <c r="V53" s="197"/>
      <c r="W53" s="197"/>
      <c r="X53" s="197"/>
      <c r="Y53" s="229"/>
      <c r="Z53" s="197"/>
      <c r="AA53" s="293"/>
      <c r="AB53" s="197"/>
      <c r="AC53" s="197"/>
      <c r="AD53" s="197"/>
      <c r="AE53" s="231"/>
      <c r="AF53" s="266"/>
      <c r="AG53" s="233"/>
      <c r="AH53" s="152"/>
      <c r="AI53" s="233"/>
      <c r="AJ53" s="266"/>
      <c r="AK53" s="233"/>
      <c r="AL53" s="266"/>
      <c r="AM53" s="197"/>
      <c r="AN53" s="234"/>
      <c r="AO53" s="295"/>
      <c r="AP53" s="234"/>
      <c r="AT53" s="167"/>
      <c r="AU53" s="167"/>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row>
    <row r="54" spans="1:71" ht="42" customHeight="1" x14ac:dyDescent="0.2">
      <c r="A54" s="195"/>
      <c r="B54" s="203"/>
      <c r="C54" s="197"/>
      <c r="D54" s="197"/>
      <c r="E54" s="197"/>
      <c r="F54" s="197"/>
      <c r="G54" s="197"/>
      <c r="H54" s="197"/>
      <c r="I54" s="197"/>
      <c r="J54" s="197"/>
      <c r="K54" s="293"/>
      <c r="L54" s="293"/>
      <c r="M54" s="229"/>
      <c r="N54" s="230"/>
      <c r="O54" s="197"/>
      <c r="P54" s="230"/>
      <c r="Q54" s="230"/>
      <c r="R54" s="197"/>
      <c r="S54" s="229"/>
      <c r="T54" s="197"/>
      <c r="U54" s="197"/>
      <c r="V54" s="197"/>
      <c r="W54" s="197"/>
      <c r="X54" s="197"/>
      <c r="Y54" s="229"/>
      <c r="Z54" s="197"/>
      <c r="AA54" s="293"/>
      <c r="AB54" s="197"/>
      <c r="AC54" s="197"/>
      <c r="AD54" s="197"/>
      <c r="AE54" s="231"/>
      <c r="AF54" s="266"/>
      <c r="AG54" s="233"/>
      <c r="AH54" s="152"/>
      <c r="AI54" s="233"/>
      <c r="AJ54" s="266"/>
      <c r="AK54" s="233"/>
      <c r="AL54" s="266"/>
      <c r="AM54" s="197"/>
      <c r="AN54" s="234"/>
      <c r="AO54" s="295"/>
      <c r="AP54" s="234"/>
      <c r="AT54" s="167"/>
      <c r="AU54" s="167"/>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row>
    <row r="55" spans="1:71" ht="42" customHeight="1" x14ac:dyDescent="0.2">
      <c r="A55" s="195"/>
      <c r="B55" s="203"/>
      <c r="C55" s="197"/>
      <c r="D55" s="197"/>
      <c r="E55" s="197"/>
      <c r="F55" s="197"/>
      <c r="G55" s="197"/>
      <c r="H55" s="197"/>
      <c r="I55" s="197"/>
      <c r="J55" s="197"/>
      <c r="K55" s="293"/>
      <c r="L55" s="293"/>
      <c r="M55" s="229"/>
      <c r="N55" s="230"/>
      <c r="O55" s="197"/>
      <c r="P55" s="230"/>
      <c r="Q55" s="230"/>
      <c r="R55" s="197"/>
      <c r="S55" s="229"/>
      <c r="T55" s="197"/>
      <c r="U55" s="197"/>
      <c r="V55" s="197"/>
      <c r="W55" s="197"/>
      <c r="X55" s="197"/>
      <c r="Y55" s="229"/>
      <c r="Z55" s="197"/>
      <c r="AA55" s="293"/>
      <c r="AB55" s="197"/>
      <c r="AC55" s="197"/>
      <c r="AD55" s="197"/>
      <c r="AE55" s="231"/>
      <c r="AF55" s="266"/>
      <c r="AG55" s="233"/>
      <c r="AH55" s="152"/>
      <c r="AI55" s="233"/>
      <c r="AJ55" s="266"/>
      <c r="AK55" s="233"/>
      <c r="AL55" s="266"/>
      <c r="AM55" s="197"/>
      <c r="AN55" s="234"/>
      <c r="AO55" s="295"/>
      <c r="AP55" s="234"/>
      <c r="AT55" s="167"/>
      <c r="AU55" s="167"/>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row>
    <row r="56" spans="1:71" ht="42" customHeight="1" x14ac:dyDescent="0.2">
      <c r="A56" s="195"/>
      <c r="B56" s="203"/>
      <c r="C56" s="197"/>
      <c r="D56" s="197"/>
      <c r="E56" s="197"/>
      <c r="F56" s="197"/>
      <c r="G56" s="197"/>
      <c r="H56" s="197"/>
      <c r="I56" s="197"/>
      <c r="J56" s="197"/>
      <c r="K56" s="293"/>
      <c r="L56" s="293"/>
      <c r="M56" s="229"/>
      <c r="N56" s="230"/>
      <c r="O56" s="197"/>
      <c r="P56" s="230"/>
      <c r="Q56" s="230"/>
      <c r="R56" s="197"/>
      <c r="S56" s="229"/>
      <c r="T56" s="197"/>
      <c r="U56" s="197"/>
      <c r="V56" s="197"/>
      <c r="W56" s="197"/>
      <c r="X56" s="197"/>
      <c r="Y56" s="229"/>
      <c r="Z56" s="197"/>
      <c r="AA56" s="293"/>
      <c r="AB56" s="197"/>
      <c r="AC56" s="197"/>
      <c r="AD56" s="197"/>
      <c r="AE56" s="231"/>
      <c r="AF56" s="266"/>
      <c r="AG56" s="233"/>
      <c r="AH56" s="152"/>
      <c r="AI56" s="233"/>
      <c r="AJ56" s="266"/>
      <c r="AK56" s="233"/>
      <c r="AL56" s="266"/>
      <c r="AM56" s="197"/>
      <c r="AN56" s="234"/>
      <c r="AO56" s="295"/>
      <c r="AP56" s="234"/>
      <c r="AT56" s="167"/>
      <c r="AU56" s="167"/>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row>
    <row r="57" spans="1:71" ht="42" customHeight="1" x14ac:dyDescent="0.2">
      <c r="A57" s="195"/>
      <c r="B57" s="203"/>
      <c r="C57" s="197"/>
      <c r="D57" s="197"/>
      <c r="E57" s="197"/>
      <c r="F57" s="197"/>
      <c r="G57" s="197"/>
      <c r="H57" s="197"/>
      <c r="I57" s="197"/>
      <c r="J57" s="197"/>
      <c r="K57" s="293"/>
      <c r="L57" s="293"/>
      <c r="M57" s="229"/>
      <c r="N57" s="230"/>
      <c r="O57" s="197"/>
      <c r="P57" s="230"/>
      <c r="Q57" s="230"/>
      <c r="R57" s="197"/>
      <c r="S57" s="229"/>
      <c r="T57" s="197"/>
      <c r="U57" s="197"/>
      <c r="V57" s="197"/>
      <c r="W57" s="197"/>
      <c r="X57" s="197"/>
      <c r="Y57" s="229"/>
      <c r="Z57" s="197"/>
      <c r="AA57" s="293"/>
      <c r="AB57" s="197"/>
      <c r="AC57" s="197"/>
      <c r="AD57" s="197"/>
      <c r="AE57" s="231"/>
      <c r="AF57" s="266"/>
      <c r="AG57" s="233"/>
      <c r="AH57" s="152"/>
      <c r="AI57" s="233"/>
      <c r="AJ57" s="266"/>
      <c r="AK57" s="233"/>
      <c r="AL57" s="266"/>
      <c r="AM57" s="197"/>
      <c r="AN57" s="234"/>
      <c r="AO57" s="295"/>
      <c r="AP57" s="234"/>
      <c r="AT57" s="167"/>
      <c r="AU57" s="167"/>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row>
    <row r="58" spans="1:71" ht="42" customHeight="1" x14ac:dyDescent="0.2">
      <c r="A58" s="195"/>
      <c r="B58" s="203"/>
      <c r="C58" s="197"/>
      <c r="D58" s="197"/>
      <c r="E58" s="197"/>
      <c r="F58" s="197"/>
      <c r="G58" s="197"/>
      <c r="H58" s="197"/>
      <c r="I58" s="197"/>
      <c r="J58" s="197"/>
      <c r="K58" s="293"/>
      <c r="L58" s="293"/>
      <c r="M58" s="229"/>
      <c r="N58" s="230"/>
      <c r="O58" s="197"/>
      <c r="P58" s="230"/>
      <c r="Q58" s="230"/>
      <c r="R58" s="197"/>
      <c r="S58" s="229"/>
      <c r="T58" s="197"/>
      <c r="U58" s="197"/>
      <c r="V58" s="197"/>
      <c r="W58" s="197"/>
      <c r="X58" s="197"/>
      <c r="Y58" s="229"/>
      <c r="Z58" s="197"/>
      <c r="AA58" s="293"/>
      <c r="AB58" s="197"/>
      <c r="AC58" s="197"/>
      <c r="AD58" s="197"/>
      <c r="AE58" s="231"/>
      <c r="AF58" s="266"/>
      <c r="AG58" s="233"/>
      <c r="AH58" s="152"/>
      <c r="AI58" s="233"/>
      <c r="AJ58" s="266"/>
      <c r="AK58" s="233"/>
      <c r="AL58" s="266"/>
      <c r="AM58" s="197"/>
      <c r="AN58" s="234"/>
      <c r="AO58" s="295"/>
      <c r="AP58" s="234"/>
      <c r="AT58" s="167"/>
      <c r="AU58" s="167"/>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row>
    <row r="59" spans="1:71" ht="42" customHeight="1" x14ac:dyDescent="0.2">
      <c r="A59" s="195"/>
      <c r="B59" s="203"/>
      <c r="C59" s="197"/>
      <c r="D59" s="197"/>
      <c r="E59" s="197"/>
      <c r="F59" s="197"/>
      <c r="G59" s="197"/>
      <c r="H59" s="197"/>
      <c r="I59" s="197"/>
      <c r="J59" s="197"/>
      <c r="K59" s="293"/>
      <c r="L59" s="293"/>
      <c r="M59" s="229"/>
      <c r="N59" s="230"/>
      <c r="O59" s="197"/>
      <c r="P59" s="230"/>
      <c r="Q59" s="230"/>
      <c r="R59" s="197"/>
      <c r="S59" s="229"/>
      <c r="T59" s="197"/>
      <c r="U59" s="197"/>
      <c r="V59" s="197"/>
      <c r="W59" s="197"/>
      <c r="X59" s="197"/>
      <c r="Y59" s="229"/>
      <c r="Z59" s="197"/>
      <c r="AA59" s="293"/>
      <c r="AB59" s="197"/>
      <c r="AC59" s="197"/>
      <c r="AD59" s="197"/>
      <c r="AE59" s="231"/>
      <c r="AF59" s="266"/>
      <c r="AG59" s="233"/>
      <c r="AH59" s="152"/>
      <c r="AI59" s="233"/>
      <c r="AJ59" s="266"/>
      <c r="AK59" s="233"/>
      <c r="AL59" s="266"/>
      <c r="AM59" s="197"/>
      <c r="AN59" s="234"/>
      <c r="AO59" s="295"/>
      <c r="AP59" s="234"/>
      <c r="AT59" s="167"/>
      <c r="AU59" s="167"/>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row>
    <row r="60" spans="1:71" ht="42" customHeight="1" x14ac:dyDescent="0.2">
      <c r="A60" s="195"/>
      <c r="B60" s="203"/>
      <c r="C60" s="197"/>
      <c r="D60" s="197"/>
      <c r="E60" s="197"/>
      <c r="F60" s="197"/>
      <c r="G60" s="197"/>
      <c r="H60" s="197"/>
      <c r="I60" s="197"/>
      <c r="J60" s="197"/>
      <c r="K60" s="293"/>
      <c r="L60" s="293"/>
      <c r="M60" s="229"/>
      <c r="N60" s="230"/>
      <c r="O60" s="197"/>
      <c r="P60" s="230"/>
      <c r="Q60" s="230"/>
      <c r="R60" s="197"/>
      <c r="S60" s="229"/>
      <c r="T60" s="197"/>
      <c r="U60" s="197"/>
      <c r="V60" s="197"/>
      <c r="W60" s="197"/>
      <c r="X60" s="197"/>
      <c r="Y60" s="229"/>
      <c r="Z60" s="197"/>
      <c r="AA60" s="293"/>
      <c r="AB60" s="197"/>
      <c r="AC60" s="197"/>
      <c r="AD60" s="197"/>
      <c r="AE60" s="231"/>
      <c r="AF60" s="266"/>
      <c r="AG60" s="233"/>
      <c r="AH60" s="152"/>
      <c r="AI60" s="233"/>
      <c r="AJ60" s="266"/>
      <c r="AK60" s="233"/>
      <c r="AL60" s="266"/>
      <c r="AM60" s="197"/>
      <c r="AN60" s="234"/>
      <c r="AO60" s="295"/>
      <c r="AP60" s="234"/>
      <c r="AT60" s="167"/>
      <c r="AU60" s="167"/>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row>
    <row r="61" spans="1:71" ht="42" customHeight="1" x14ac:dyDescent="0.2">
      <c r="A61" s="195"/>
      <c r="B61" s="203"/>
      <c r="C61" s="197"/>
      <c r="D61" s="197"/>
      <c r="E61" s="197"/>
      <c r="F61" s="197"/>
      <c r="G61" s="197"/>
      <c r="H61" s="197"/>
      <c r="I61" s="197"/>
      <c r="J61" s="197"/>
      <c r="K61" s="293"/>
      <c r="L61" s="293"/>
      <c r="M61" s="229"/>
      <c r="N61" s="230"/>
      <c r="O61" s="197"/>
      <c r="P61" s="230"/>
      <c r="Q61" s="230"/>
      <c r="R61" s="197"/>
      <c r="S61" s="229"/>
      <c r="T61" s="197"/>
      <c r="U61" s="197"/>
      <c r="V61" s="197"/>
      <c r="W61" s="197"/>
      <c r="X61" s="197"/>
      <c r="Y61" s="229"/>
      <c r="Z61" s="197"/>
      <c r="AA61" s="293"/>
      <c r="AB61" s="197"/>
      <c r="AC61" s="197"/>
      <c r="AD61" s="197"/>
      <c r="AE61" s="231"/>
      <c r="AF61" s="266"/>
      <c r="AG61" s="233"/>
      <c r="AH61" s="152"/>
      <c r="AI61" s="233"/>
      <c r="AJ61" s="266"/>
      <c r="AK61" s="233"/>
      <c r="AL61" s="266"/>
      <c r="AM61" s="197"/>
      <c r="AN61" s="234"/>
      <c r="AO61" s="295"/>
      <c r="AP61" s="234"/>
      <c r="AT61" s="167"/>
      <c r="AU61" s="167"/>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row>
    <row r="62" spans="1:71" ht="42" customHeight="1" x14ac:dyDescent="0.2">
      <c r="A62" s="195"/>
      <c r="B62" s="203"/>
      <c r="C62" s="197"/>
      <c r="D62" s="197"/>
      <c r="E62" s="197"/>
      <c r="F62" s="197"/>
      <c r="G62" s="197"/>
      <c r="H62" s="197"/>
      <c r="I62" s="197"/>
      <c r="J62" s="197"/>
      <c r="K62" s="293"/>
      <c r="L62" s="293"/>
      <c r="M62" s="229"/>
      <c r="N62" s="230"/>
      <c r="O62" s="197"/>
      <c r="P62" s="230"/>
      <c r="Q62" s="230"/>
      <c r="R62" s="197"/>
      <c r="S62" s="229"/>
      <c r="T62" s="197"/>
      <c r="U62" s="197"/>
      <c r="V62" s="197"/>
      <c r="W62" s="197"/>
      <c r="X62" s="197"/>
      <c r="Y62" s="229"/>
      <c r="Z62" s="197"/>
      <c r="AA62" s="293"/>
      <c r="AB62" s="197"/>
      <c r="AC62" s="197"/>
      <c r="AD62" s="197"/>
      <c r="AE62" s="231"/>
      <c r="AF62" s="266"/>
      <c r="AG62" s="233"/>
      <c r="AH62" s="152"/>
      <c r="AI62" s="233"/>
      <c r="AJ62" s="266"/>
      <c r="AK62" s="233"/>
      <c r="AL62" s="266"/>
      <c r="AM62" s="197"/>
      <c r="AN62" s="234"/>
      <c r="AO62" s="295"/>
      <c r="AP62" s="234"/>
      <c r="AT62" s="167"/>
      <c r="AU62" s="167"/>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row>
    <row r="63" spans="1:71" ht="42" customHeight="1" x14ac:dyDescent="0.2">
      <c r="A63" s="195"/>
      <c r="B63" s="203"/>
      <c r="C63" s="197"/>
      <c r="D63" s="197"/>
      <c r="E63" s="197"/>
      <c r="F63" s="197"/>
      <c r="G63" s="197"/>
      <c r="H63" s="197"/>
      <c r="I63" s="197"/>
      <c r="J63" s="197"/>
      <c r="K63" s="293"/>
      <c r="L63" s="293"/>
      <c r="M63" s="229"/>
      <c r="N63" s="230"/>
      <c r="O63" s="197"/>
      <c r="P63" s="230"/>
      <c r="Q63" s="230"/>
      <c r="R63" s="197"/>
      <c r="S63" s="229"/>
      <c r="T63" s="197"/>
      <c r="U63" s="197"/>
      <c r="V63" s="197"/>
      <c r="W63" s="197"/>
      <c r="X63" s="197"/>
      <c r="Y63" s="229"/>
      <c r="Z63" s="197"/>
      <c r="AA63" s="293"/>
      <c r="AB63" s="197"/>
      <c r="AC63" s="197"/>
      <c r="AD63" s="197"/>
      <c r="AE63" s="231"/>
      <c r="AF63" s="266"/>
      <c r="AG63" s="233"/>
      <c r="AH63" s="152"/>
      <c r="AI63" s="233"/>
      <c r="AJ63" s="266"/>
      <c r="AK63" s="233"/>
      <c r="AL63" s="266"/>
      <c r="AM63" s="197"/>
      <c r="AN63" s="234"/>
      <c r="AO63" s="295"/>
      <c r="AP63" s="234"/>
      <c r="AT63" s="167"/>
      <c r="AU63" s="167"/>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row>
    <row r="64" spans="1:71" ht="42" customHeight="1" x14ac:dyDescent="0.2">
      <c r="A64" s="195"/>
      <c r="B64" s="203"/>
      <c r="C64" s="197"/>
      <c r="D64" s="197"/>
      <c r="E64" s="197"/>
      <c r="F64" s="197"/>
      <c r="G64" s="197"/>
      <c r="H64" s="197"/>
      <c r="I64" s="197"/>
      <c r="J64" s="197"/>
      <c r="K64" s="293"/>
      <c r="L64" s="293"/>
      <c r="M64" s="229"/>
      <c r="N64" s="230"/>
      <c r="O64" s="197"/>
      <c r="P64" s="230"/>
      <c r="Q64" s="230"/>
      <c r="R64" s="197"/>
      <c r="S64" s="229"/>
      <c r="T64" s="197"/>
      <c r="U64" s="197"/>
      <c r="V64" s="197"/>
      <c r="W64" s="197"/>
      <c r="X64" s="197"/>
      <c r="Y64" s="229"/>
      <c r="Z64" s="197"/>
      <c r="AA64" s="293"/>
      <c r="AB64" s="197"/>
      <c r="AC64" s="197"/>
      <c r="AD64" s="197"/>
      <c r="AE64" s="231"/>
      <c r="AF64" s="266"/>
      <c r="AG64" s="233"/>
      <c r="AH64" s="152"/>
      <c r="AI64" s="233"/>
      <c r="AJ64" s="266"/>
      <c r="AK64" s="233"/>
      <c r="AL64" s="266"/>
      <c r="AM64" s="197"/>
      <c r="AN64" s="234"/>
      <c r="AO64" s="295"/>
      <c r="AP64" s="234"/>
      <c r="AT64" s="167"/>
      <c r="AU64" s="167"/>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row>
    <row r="65" spans="1:71" ht="42" customHeight="1" x14ac:dyDescent="0.2">
      <c r="A65" s="195"/>
      <c r="B65" s="203"/>
      <c r="C65" s="197"/>
      <c r="D65" s="197"/>
      <c r="E65" s="197"/>
      <c r="F65" s="197"/>
      <c r="G65" s="197"/>
      <c r="H65" s="197"/>
      <c r="I65" s="197"/>
      <c r="J65" s="197"/>
      <c r="K65" s="293"/>
      <c r="L65" s="293"/>
      <c r="M65" s="229"/>
      <c r="N65" s="230"/>
      <c r="O65" s="197"/>
      <c r="P65" s="230"/>
      <c r="Q65" s="230"/>
      <c r="R65" s="197"/>
      <c r="S65" s="229"/>
      <c r="T65" s="197"/>
      <c r="U65" s="197"/>
      <c r="V65" s="197"/>
      <c r="W65" s="197"/>
      <c r="X65" s="197"/>
      <c r="Y65" s="229"/>
      <c r="Z65" s="197"/>
      <c r="AA65" s="293"/>
      <c r="AB65" s="197"/>
      <c r="AC65" s="197"/>
      <c r="AD65" s="197"/>
      <c r="AE65" s="231"/>
      <c r="AF65" s="266"/>
      <c r="AG65" s="233"/>
      <c r="AH65" s="152"/>
      <c r="AI65" s="233"/>
      <c r="AJ65" s="266"/>
      <c r="AK65" s="233"/>
      <c r="AL65" s="266"/>
      <c r="AM65" s="197"/>
      <c r="AN65" s="234"/>
      <c r="AO65" s="295"/>
      <c r="AP65" s="234"/>
      <c r="AT65" s="167"/>
      <c r="AU65" s="167"/>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row>
    <row r="66" spans="1:71" ht="42" customHeight="1" x14ac:dyDescent="0.2">
      <c r="A66" s="195"/>
      <c r="B66" s="203"/>
      <c r="C66" s="197"/>
      <c r="D66" s="197"/>
      <c r="E66" s="197"/>
      <c r="F66" s="197"/>
      <c r="G66" s="197"/>
      <c r="H66" s="197"/>
      <c r="I66" s="197"/>
      <c r="J66" s="197"/>
      <c r="K66" s="293"/>
      <c r="L66" s="293"/>
      <c r="M66" s="229"/>
      <c r="N66" s="230"/>
      <c r="O66" s="197"/>
      <c r="P66" s="230"/>
      <c r="Q66" s="230"/>
      <c r="R66" s="197"/>
      <c r="S66" s="229"/>
      <c r="T66" s="197"/>
      <c r="U66" s="197"/>
      <c r="V66" s="197"/>
      <c r="W66" s="197"/>
      <c r="X66" s="197"/>
      <c r="Y66" s="229"/>
      <c r="Z66" s="197"/>
      <c r="AA66" s="293"/>
      <c r="AB66" s="197"/>
      <c r="AC66" s="197"/>
      <c r="AD66" s="197"/>
      <c r="AE66" s="231"/>
      <c r="AF66" s="266"/>
      <c r="AG66" s="233"/>
      <c r="AH66" s="152"/>
      <c r="AI66" s="233"/>
      <c r="AJ66" s="266"/>
      <c r="AK66" s="233"/>
      <c r="AL66" s="266"/>
      <c r="AM66" s="197"/>
      <c r="AN66" s="234"/>
      <c r="AO66" s="295"/>
      <c r="AP66" s="234"/>
      <c r="AT66" s="167"/>
      <c r="AU66" s="167"/>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6"/>
      <c r="BR66" s="176"/>
      <c r="BS66" s="176"/>
    </row>
    <row r="67" spans="1:71" ht="42" customHeight="1" x14ac:dyDescent="0.2">
      <c r="A67" s="195"/>
      <c r="B67" s="203"/>
      <c r="C67" s="197"/>
      <c r="D67" s="197"/>
      <c r="E67" s="197"/>
      <c r="F67" s="197"/>
      <c r="G67" s="197"/>
      <c r="H67" s="197"/>
      <c r="I67" s="197"/>
      <c r="J67" s="197"/>
      <c r="K67" s="293"/>
      <c r="L67" s="293"/>
      <c r="M67" s="229"/>
      <c r="N67" s="230"/>
      <c r="O67" s="197"/>
      <c r="P67" s="230"/>
      <c r="Q67" s="230"/>
      <c r="R67" s="197"/>
      <c r="S67" s="229"/>
      <c r="T67" s="197"/>
      <c r="U67" s="197"/>
      <c r="V67" s="197"/>
      <c r="W67" s="197"/>
      <c r="X67" s="197"/>
      <c r="Y67" s="229"/>
      <c r="Z67" s="197"/>
      <c r="AA67" s="293"/>
      <c r="AB67" s="197"/>
      <c r="AC67" s="197"/>
      <c r="AD67" s="197"/>
      <c r="AE67" s="231"/>
      <c r="AF67" s="266"/>
      <c r="AG67" s="233"/>
      <c r="AH67" s="152"/>
      <c r="AI67" s="233"/>
      <c r="AJ67" s="266"/>
      <c r="AK67" s="233"/>
      <c r="AL67" s="266"/>
      <c r="AM67" s="197"/>
      <c r="AN67" s="234"/>
      <c r="AO67" s="295"/>
      <c r="AP67" s="234"/>
      <c r="AT67" s="167"/>
      <c r="AU67" s="167"/>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row>
    <row r="68" spans="1:71" ht="42" customHeight="1" x14ac:dyDescent="0.2">
      <c r="A68" s="195"/>
      <c r="B68" s="203"/>
      <c r="C68" s="197"/>
      <c r="D68" s="197"/>
      <c r="E68" s="197"/>
      <c r="F68" s="197"/>
      <c r="G68" s="197"/>
      <c r="H68" s="197"/>
      <c r="I68" s="197"/>
      <c r="J68" s="197"/>
      <c r="K68" s="293"/>
      <c r="L68" s="293"/>
      <c r="M68" s="229"/>
      <c r="N68" s="230"/>
      <c r="O68" s="197"/>
      <c r="P68" s="230"/>
      <c r="Q68" s="230"/>
      <c r="R68" s="197"/>
      <c r="S68" s="229"/>
      <c r="T68" s="197"/>
      <c r="U68" s="197"/>
      <c r="V68" s="197"/>
      <c r="W68" s="197"/>
      <c r="X68" s="197"/>
      <c r="Y68" s="229"/>
      <c r="Z68" s="197"/>
      <c r="AA68" s="293"/>
      <c r="AB68" s="197"/>
      <c r="AC68" s="197"/>
      <c r="AD68" s="197"/>
      <c r="AE68" s="231"/>
      <c r="AF68" s="266"/>
      <c r="AG68" s="233"/>
      <c r="AH68" s="152"/>
      <c r="AI68" s="233"/>
      <c r="AJ68" s="266"/>
      <c r="AK68" s="233"/>
      <c r="AL68" s="266"/>
      <c r="AM68" s="197"/>
      <c r="AN68" s="234"/>
      <c r="AO68" s="295"/>
      <c r="AP68" s="234"/>
      <c r="AT68" s="167"/>
      <c r="AU68" s="167"/>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row>
    <row r="69" spans="1:71" ht="42" customHeight="1" x14ac:dyDescent="0.2">
      <c r="A69" s="195"/>
      <c r="B69" s="203"/>
      <c r="C69" s="197"/>
      <c r="D69" s="197"/>
      <c r="E69" s="197"/>
      <c r="F69" s="197"/>
      <c r="G69" s="197"/>
      <c r="H69" s="197"/>
      <c r="I69" s="197"/>
      <c r="J69" s="197"/>
      <c r="K69" s="293"/>
      <c r="L69" s="293"/>
      <c r="M69" s="229"/>
      <c r="N69" s="230"/>
      <c r="O69" s="197"/>
      <c r="P69" s="230"/>
      <c r="Q69" s="230"/>
      <c r="R69" s="197"/>
      <c r="S69" s="229"/>
      <c r="T69" s="197"/>
      <c r="U69" s="197"/>
      <c r="V69" s="197"/>
      <c r="W69" s="197"/>
      <c r="X69" s="197"/>
      <c r="Y69" s="229"/>
      <c r="Z69" s="197"/>
      <c r="AA69" s="293"/>
      <c r="AB69" s="197"/>
      <c r="AC69" s="197"/>
      <c r="AD69" s="197"/>
      <c r="AE69" s="231"/>
      <c r="AF69" s="266"/>
      <c r="AG69" s="233"/>
      <c r="AH69" s="152"/>
      <c r="AI69" s="233"/>
      <c r="AJ69" s="266"/>
      <c r="AK69" s="233"/>
      <c r="AL69" s="266"/>
      <c r="AM69" s="197"/>
      <c r="AN69" s="234"/>
      <c r="AO69" s="295"/>
      <c r="AP69" s="234"/>
      <c r="AT69" s="167"/>
      <c r="AU69" s="167"/>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row>
    <row r="70" spans="1:71" ht="42" customHeight="1" x14ac:dyDescent="0.2">
      <c r="A70" s="195"/>
      <c r="B70" s="203"/>
      <c r="C70" s="197"/>
      <c r="D70" s="197"/>
      <c r="E70" s="197"/>
      <c r="F70" s="197"/>
      <c r="G70" s="197"/>
      <c r="H70" s="197"/>
      <c r="I70" s="197"/>
      <c r="J70" s="197"/>
      <c r="K70" s="293"/>
      <c r="L70" s="293"/>
      <c r="M70" s="229"/>
      <c r="N70" s="230"/>
      <c r="O70" s="197"/>
      <c r="P70" s="230"/>
      <c r="Q70" s="230"/>
      <c r="R70" s="197"/>
      <c r="S70" s="229"/>
      <c r="T70" s="197"/>
      <c r="U70" s="197"/>
      <c r="V70" s="197"/>
      <c r="W70" s="197"/>
      <c r="X70" s="197"/>
      <c r="Y70" s="229"/>
      <c r="Z70" s="197"/>
      <c r="AA70" s="293"/>
      <c r="AB70" s="197"/>
      <c r="AC70" s="197"/>
      <c r="AD70" s="197"/>
      <c r="AE70" s="231"/>
      <c r="AF70" s="266"/>
      <c r="AG70" s="233"/>
      <c r="AH70" s="152"/>
      <c r="AI70" s="233"/>
      <c r="AJ70" s="266"/>
      <c r="AK70" s="233"/>
      <c r="AL70" s="266"/>
      <c r="AM70" s="197"/>
      <c r="AN70" s="234"/>
      <c r="AO70" s="295"/>
      <c r="AP70" s="234"/>
      <c r="AT70" s="167"/>
      <c r="AU70" s="167"/>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row>
    <row r="71" spans="1:71" ht="42" customHeight="1" x14ac:dyDescent="0.2">
      <c r="A71" s="195"/>
      <c r="B71" s="203"/>
      <c r="C71" s="197"/>
      <c r="D71" s="197"/>
      <c r="E71" s="197"/>
      <c r="F71" s="197"/>
      <c r="G71" s="197"/>
      <c r="H71" s="197"/>
      <c r="I71" s="197"/>
      <c r="J71" s="197"/>
      <c r="K71" s="293"/>
      <c r="L71" s="293"/>
      <c r="M71" s="229"/>
      <c r="N71" s="230"/>
      <c r="O71" s="197"/>
      <c r="P71" s="230"/>
      <c r="Q71" s="230"/>
      <c r="R71" s="197"/>
      <c r="S71" s="229"/>
      <c r="T71" s="197"/>
      <c r="U71" s="197"/>
      <c r="V71" s="197"/>
      <c r="W71" s="197"/>
      <c r="X71" s="197"/>
      <c r="Y71" s="229"/>
      <c r="Z71" s="197"/>
      <c r="AA71" s="293"/>
      <c r="AB71" s="197"/>
      <c r="AC71" s="197"/>
      <c r="AD71" s="197"/>
      <c r="AE71" s="231"/>
      <c r="AF71" s="266"/>
      <c r="AG71" s="233"/>
      <c r="AH71" s="152"/>
      <c r="AI71" s="233"/>
      <c r="AJ71" s="266"/>
      <c r="AK71" s="233"/>
      <c r="AL71" s="266"/>
      <c r="AM71" s="197"/>
      <c r="AN71" s="234"/>
      <c r="AO71" s="295"/>
      <c r="AP71" s="234"/>
      <c r="AT71" s="167"/>
      <c r="AU71" s="167"/>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row>
    <row r="72" spans="1:71" ht="42" customHeight="1" x14ac:dyDescent="0.2">
      <c r="A72" s="195"/>
      <c r="B72" s="203"/>
      <c r="C72" s="197"/>
      <c r="D72" s="197"/>
      <c r="E72" s="197"/>
      <c r="F72" s="197"/>
      <c r="G72" s="197"/>
      <c r="H72" s="197"/>
      <c r="I72" s="197"/>
      <c r="J72" s="197"/>
      <c r="K72" s="293"/>
      <c r="L72" s="293"/>
      <c r="M72" s="229"/>
      <c r="N72" s="230"/>
      <c r="O72" s="197"/>
      <c r="P72" s="230"/>
      <c r="Q72" s="230"/>
      <c r="R72" s="197"/>
      <c r="S72" s="229"/>
      <c r="T72" s="197"/>
      <c r="U72" s="197"/>
      <c r="V72" s="197"/>
      <c r="W72" s="197"/>
      <c r="X72" s="197"/>
      <c r="Y72" s="229"/>
      <c r="Z72" s="197"/>
      <c r="AA72" s="293"/>
      <c r="AB72" s="197"/>
      <c r="AC72" s="197"/>
      <c r="AD72" s="197"/>
      <c r="AE72" s="231"/>
      <c r="AF72" s="266"/>
      <c r="AG72" s="233"/>
      <c r="AH72" s="152"/>
      <c r="AI72" s="233"/>
      <c r="AJ72" s="266"/>
      <c r="AK72" s="233"/>
      <c r="AL72" s="266"/>
      <c r="AM72" s="197"/>
      <c r="AN72" s="234"/>
      <c r="AO72" s="295"/>
      <c r="AP72" s="234"/>
      <c r="AT72" s="167"/>
      <c r="AU72" s="167"/>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row>
    <row r="73" spans="1:71" ht="42" customHeight="1" x14ac:dyDescent="0.2">
      <c r="A73" s="195"/>
      <c r="B73" s="203"/>
      <c r="C73" s="197"/>
      <c r="D73" s="197"/>
      <c r="E73" s="197"/>
      <c r="F73" s="197"/>
      <c r="G73" s="197"/>
      <c r="H73" s="197"/>
      <c r="I73" s="197"/>
      <c r="J73" s="197"/>
      <c r="K73" s="293"/>
      <c r="L73" s="293"/>
      <c r="M73" s="229"/>
      <c r="N73" s="230"/>
      <c r="O73" s="197"/>
      <c r="P73" s="230"/>
      <c r="Q73" s="230"/>
      <c r="R73" s="197"/>
      <c r="S73" s="229"/>
      <c r="T73" s="197"/>
      <c r="U73" s="197"/>
      <c r="V73" s="197"/>
      <c r="W73" s="197"/>
      <c r="X73" s="197"/>
      <c r="Y73" s="229"/>
      <c r="Z73" s="197"/>
      <c r="AA73" s="293"/>
      <c r="AB73" s="197"/>
      <c r="AC73" s="197"/>
      <c r="AD73" s="197"/>
      <c r="AE73" s="231"/>
      <c r="AF73" s="266"/>
      <c r="AG73" s="233"/>
      <c r="AH73" s="152"/>
      <c r="AI73" s="233"/>
      <c r="AJ73" s="266"/>
      <c r="AK73" s="233"/>
      <c r="AL73" s="266"/>
      <c r="AM73" s="197"/>
      <c r="AN73" s="234"/>
      <c r="AO73" s="295"/>
      <c r="AP73" s="234"/>
      <c r="AT73" s="167"/>
      <c r="AU73" s="167"/>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row>
    <row r="74" spans="1:71" ht="42" customHeight="1" x14ac:dyDescent="0.2">
      <c r="A74" s="195"/>
      <c r="B74" s="203"/>
      <c r="C74" s="197"/>
      <c r="D74" s="197"/>
      <c r="E74" s="197"/>
      <c r="F74" s="197"/>
      <c r="G74" s="197"/>
      <c r="H74" s="197"/>
      <c r="I74" s="197"/>
      <c r="J74" s="197"/>
      <c r="K74" s="293"/>
      <c r="L74" s="293"/>
      <c r="M74" s="229"/>
      <c r="N74" s="230"/>
      <c r="O74" s="197"/>
      <c r="P74" s="230"/>
      <c r="Q74" s="230"/>
      <c r="R74" s="197"/>
      <c r="S74" s="229"/>
      <c r="T74" s="197"/>
      <c r="U74" s="197"/>
      <c r="V74" s="197"/>
      <c r="W74" s="197"/>
      <c r="X74" s="197"/>
      <c r="Y74" s="229"/>
      <c r="Z74" s="197"/>
      <c r="AA74" s="293"/>
      <c r="AB74" s="197"/>
      <c r="AC74" s="197"/>
      <c r="AD74" s="197"/>
      <c r="AE74" s="231"/>
      <c r="AF74" s="266"/>
      <c r="AG74" s="233"/>
      <c r="AH74" s="152"/>
      <c r="AI74" s="233"/>
      <c r="AJ74" s="266"/>
      <c r="AK74" s="233"/>
      <c r="AL74" s="266"/>
      <c r="AM74" s="197"/>
      <c r="AN74" s="234"/>
      <c r="AO74" s="295"/>
      <c r="AP74" s="234"/>
      <c r="AT74" s="167"/>
      <c r="AU74" s="167"/>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row>
    <row r="75" spans="1:71" ht="42" customHeight="1" x14ac:dyDescent="0.2">
      <c r="A75" s="195"/>
      <c r="B75" s="203"/>
      <c r="C75" s="197"/>
      <c r="D75" s="197"/>
      <c r="E75" s="197"/>
      <c r="F75" s="197"/>
      <c r="G75" s="197"/>
      <c r="H75" s="197"/>
      <c r="I75" s="197"/>
      <c r="J75" s="197"/>
      <c r="K75" s="293"/>
      <c r="L75" s="293"/>
      <c r="M75" s="229"/>
      <c r="N75" s="230"/>
      <c r="O75" s="197"/>
      <c r="P75" s="230"/>
      <c r="Q75" s="230"/>
      <c r="R75" s="197"/>
      <c r="S75" s="229"/>
      <c r="T75" s="197"/>
      <c r="U75" s="197"/>
      <c r="V75" s="197"/>
      <c r="W75" s="197"/>
      <c r="X75" s="197"/>
      <c r="Y75" s="229"/>
      <c r="Z75" s="197"/>
      <c r="AA75" s="293"/>
      <c r="AB75" s="197"/>
      <c r="AC75" s="197"/>
      <c r="AD75" s="197"/>
      <c r="AE75" s="231"/>
      <c r="AF75" s="266"/>
      <c r="AG75" s="233"/>
      <c r="AH75" s="152"/>
      <c r="AI75" s="233"/>
      <c r="AJ75" s="266"/>
      <c r="AK75" s="233"/>
      <c r="AL75" s="266"/>
      <c r="AM75" s="197"/>
      <c r="AN75" s="234"/>
      <c r="AO75" s="295"/>
      <c r="AP75" s="234"/>
      <c r="AT75" s="167"/>
      <c r="AU75" s="167"/>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row>
    <row r="76" spans="1:71" ht="42" customHeight="1" x14ac:dyDescent="0.2">
      <c r="A76" s="195"/>
      <c r="B76" s="203"/>
      <c r="C76" s="197"/>
      <c r="D76" s="197"/>
      <c r="E76" s="197"/>
      <c r="F76" s="197"/>
      <c r="G76" s="197"/>
      <c r="H76" s="197"/>
      <c r="I76" s="197"/>
      <c r="J76" s="197"/>
      <c r="K76" s="293"/>
      <c r="L76" s="293"/>
      <c r="M76" s="229"/>
      <c r="N76" s="230"/>
      <c r="O76" s="197"/>
      <c r="P76" s="230"/>
      <c r="Q76" s="230"/>
      <c r="R76" s="197"/>
      <c r="S76" s="229"/>
      <c r="T76" s="197"/>
      <c r="U76" s="197"/>
      <c r="V76" s="197"/>
      <c r="W76" s="197"/>
      <c r="X76" s="197"/>
      <c r="Y76" s="229"/>
      <c r="Z76" s="197"/>
      <c r="AA76" s="293"/>
      <c r="AB76" s="197"/>
      <c r="AC76" s="197"/>
      <c r="AD76" s="197"/>
      <c r="AE76" s="231"/>
      <c r="AF76" s="266"/>
      <c r="AG76" s="233"/>
      <c r="AH76" s="152"/>
      <c r="AI76" s="233"/>
      <c r="AJ76" s="266"/>
      <c r="AK76" s="233"/>
      <c r="AL76" s="266"/>
      <c r="AM76" s="197"/>
      <c r="AN76" s="234"/>
      <c r="AO76" s="295"/>
      <c r="AP76" s="234"/>
      <c r="AT76" s="167"/>
      <c r="AU76" s="167"/>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row>
    <row r="77" spans="1:71" ht="42" customHeight="1" x14ac:dyDescent="0.2">
      <c r="A77" s="195"/>
      <c r="B77" s="203"/>
      <c r="C77" s="197"/>
      <c r="D77" s="197"/>
      <c r="E77" s="197"/>
      <c r="F77" s="197"/>
      <c r="G77" s="197"/>
      <c r="H77" s="197"/>
      <c r="I77" s="197"/>
      <c r="J77" s="197"/>
      <c r="K77" s="293"/>
      <c r="L77" s="293"/>
      <c r="M77" s="229"/>
      <c r="N77" s="230"/>
      <c r="O77" s="197"/>
      <c r="P77" s="230"/>
      <c r="Q77" s="230"/>
      <c r="R77" s="197"/>
      <c r="S77" s="229"/>
      <c r="T77" s="197"/>
      <c r="U77" s="197"/>
      <c r="V77" s="197"/>
      <c r="W77" s="197"/>
      <c r="X77" s="197"/>
      <c r="Y77" s="229"/>
      <c r="Z77" s="197"/>
      <c r="AA77" s="293"/>
      <c r="AB77" s="197"/>
      <c r="AC77" s="197"/>
      <c r="AD77" s="197"/>
      <c r="AE77" s="231"/>
      <c r="AF77" s="266"/>
      <c r="AG77" s="233"/>
      <c r="AH77" s="152"/>
      <c r="AI77" s="233"/>
      <c r="AJ77" s="266"/>
      <c r="AK77" s="233"/>
      <c r="AL77" s="266"/>
      <c r="AM77" s="197"/>
      <c r="AN77" s="234"/>
      <c r="AO77" s="295"/>
      <c r="AP77" s="234"/>
      <c r="AT77" s="167"/>
      <c r="AU77" s="167"/>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row>
    <row r="78" spans="1:71" ht="42" customHeight="1" x14ac:dyDescent="0.2">
      <c r="A78" s="195"/>
      <c r="B78" s="203"/>
      <c r="C78" s="197"/>
      <c r="D78" s="197"/>
      <c r="E78" s="197"/>
      <c r="F78" s="197"/>
      <c r="G78" s="197"/>
      <c r="H78" s="197"/>
      <c r="I78" s="197"/>
      <c r="J78" s="197"/>
      <c r="K78" s="293"/>
      <c r="L78" s="293"/>
      <c r="M78" s="229"/>
      <c r="N78" s="230"/>
      <c r="O78" s="197"/>
      <c r="P78" s="230"/>
      <c r="Q78" s="230"/>
      <c r="R78" s="197"/>
      <c r="S78" s="229"/>
      <c r="T78" s="197"/>
      <c r="U78" s="197"/>
      <c r="V78" s="197"/>
      <c r="W78" s="197"/>
      <c r="X78" s="197"/>
      <c r="Y78" s="229"/>
      <c r="Z78" s="197"/>
      <c r="AA78" s="293"/>
      <c r="AB78" s="197"/>
      <c r="AC78" s="197"/>
      <c r="AD78" s="197"/>
      <c r="AE78" s="231"/>
      <c r="AF78" s="266"/>
      <c r="AG78" s="233"/>
      <c r="AH78" s="152"/>
      <c r="AI78" s="233"/>
      <c r="AJ78" s="266"/>
      <c r="AK78" s="233"/>
      <c r="AL78" s="266"/>
      <c r="AM78" s="197"/>
      <c r="AN78" s="234"/>
      <c r="AO78" s="295"/>
      <c r="AP78" s="234"/>
      <c r="AT78" s="167"/>
      <c r="AU78" s="167"/>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row>
    <row r="79" spans="1:71" ht="42" customHeight="1" x14ac:dyDescent="0.2">
      <c r="A79" s="195"/>
      <c r="B79" s="203"/>
      <c r="C79" s="197"/>
      <c r="D79" s="197"/>
      <c r="E79" s="197"/>
      <c r="F79" s="197"/>
      <c r="G79" s="197"/>
      <c r="H79" s="197"/>
      <c r="I79" s="197"/>
      <c r="J79" s="197"/>
      <c r="K79" s="293"/>
      <c r="L79" s="293"/>
      <c r="M79" s="229"/>
      <c r="N79" s="230"/>
      <c r="O79" s="197"/>
      <c r="P79" s="230"/>
      <c r="Q79" s="230"/>
      <c r="R79" s="197"/>
      <c r="S79" s="229"/>
      <c r="T79" s="197"/>
      <c r="U79" s="197"/>
      <c r="V79" s="197"/>
      <c r="W79" s="197"/>
      <c r="X79" s="197"/>
      <c r="Y79" s="229"/>
      <c r="Z79" s="197"/>
      <c r="AA79" s="293"/>
      <c r="AB79" s="197"/>
      <c r="AC79" s="197"/>
      <c r="AD79" s="197"/>
      <c r="AE79" s="231"/>
      <c r="AF79" s="266"/>
      <c r="AG79" s="233"/>
      <c r="AH79" s="152"/>
      <c r="AI79" s="233"/>
      <c r="AJ79" s="266"/>
      <c r="AK79" s="233"/>
      <c r="AL79" s="266"/>
      <c r="AM79" s="197"/>
      <c r="AN79" s="234"/>
      <c r="AO79" s="295"/>
      <c r="AP79" s="234"/>
      <c r="AT79" s="167"/>
      <c r="AU79" s="167"/>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row>
    <row r="80" spans="1:71" ht="42" customHeight="1" x14ac:dyDescent="0.2">
      <c r="A80" s="195"/>
      <c r="B80" s="203"/>
      <c r="C80" s="197"/>
      <c r="D80" s="197"/>
      <c r="E80" s="197"/>
      <c r="F80" s="197"/>
      <c r="G80" s="197"/>
      <c r="H80" s="197"/>
      <c r="I80" s="197"/>
      <c r="J80" s="197"/>
      <c r="K80" s="293"/>
      <c r="L80" s="293"/>
      <c r="M80" s="229"/>
      <c r="N80" s="230"/>
      <c r="O80" s="197"/>
      <c r="P80" s="230"/>
      <c r="Q80" s="230"/>
      <c r="R80" s="197"/>
      <c r="S80" s="229"/>
      <c r="T80" s="197"/>
      <c r="U80" s="197"/>
      <c r="V80" s="197"/>
      <c r="W80" s="197"/>
      <c r="X80" s="197"/>
      <c r="Y80" s="229"/>
      <c r="Z80" s="197"/>
      <c r="AA80" s="293"/>
      <c r="AB80" s="197"/>
      <c r="AC80" s="197"/>
      <c r="AD80" s="197"/>
      <c r="AE80" s="231"/>
      <c r="AF80" s="266"/>
      <c r="AG80" s="233"/>
      <c r="AH80" s="152"/>
      <c r="AI80" s="233"/>
      <c r="AJ80" s="266"/>
      <c r="AK80" s="233"/>
      <c r="AL80" s="266"/>
      <c r="AM80" s="197"/>
      <c r="AN80" s="234"/>
      <c r="AO80" s="295"/>
      <c r="AP80" s="234"/>
      <c r="AT80" s="167"/>
      <c r="AU80" s="167"/>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row>
    <row r="81" spans="1:71" ht="42" customHeight="1" x14ac:dyDescent="0.2">
      <c r="A81" s="195"/>
      <c r="B81" s="203"/>
      <c r="C81" s="197"/>
      <c r="D81" s="197"/>
      <c r="E81" s="197"/>
      <c r="F81" s="197"/>
      <c r="G81" s="197"/>
      <c r="H81" s="197"/>
      <c r="I81" s="197"/>
      <c r="J81" s="197"/>
      <c r="K81" s="293"/>
      <c r="L81" s="293"/>
      <c r="M81" s="229"/>
      <c r="N81" s="230"/>
      <c r="O81" s="197"/>
      <c r="P81" s="230"/>
      <c r="Q81" s="230"/>
      <c r="R81" s="197"/>
      <c r="S81" s="229"/>
      <c r="T81" s="197"/>
      <c r="U81" s="197"/>
      <c r="V81" s="197"/>
      <c r="W81" s="197"/>
      <c r="X81" s="197"/>
      <c r="Y81" s="229"/>
      <c r="Z81" s="197"/>
      <c r="AA81" s="293"/>
      <c r="AB81" s="197"/>
      <c r="AC81" s="197"/>
      <c r="AD81" s="197"/>
      <c r="AE81" s="231"/>
      <c r="AF81" s="266"/>
      <c r="AG81" s="233"/>
      <c r="AH81" s="152"/>
      <c r="AI81" s="233"/>
      <c r="AJ81" s="266"/>
      <c r="AK81" s="233"/>
      <c r="AL81" s="266"/>
      <c r="AM81" s="197"/>
      <c r="AN81" s="234"/>
      <c r="AO81" s="295"/>
      <c r="AP81" s="234"/>
      <c r="AT81" s="167"/>
      <c r="AU81" s="167"/>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row>
    <row r="82" spans="1:71" ht="42" customHeight="1" x14ac:dyDescent="0.2">
      <c r="A82" s="195"/>
      <c r="B82" s="203"/>
      <c r="C82" s="197"/>
      <c r="D82" s="197"/>
      <c r="E82" s="197"/>
      <c r="F82" s="197"/>
      <c r="G82" s="197"/>
      <c r="H82" s="197"/>
      <c r="I82" s="197"/>
      <c r="J82" s="197"/>
      <c r="K82" s="293"/>
      <c r="L82" s="293"/>
      <c r="M82" s="229"/>
      <c r="N82" s="230"/>
      <c r="O82" s="197"/>
      <c r="P82" s="230"/>
      <c r="Q82" s="230"/>
      <c r="R82" s="197"/>
      <c r="S82" s="229"/>
      <c r="T82" s="197"/>
      <c r="U82" s="197"/>
      <c r="V82" s="197"/>
      <c r="W82" s="197"/>
      <c r="X82" s="197"/>
      <c r="Y82" s="229"/>
      <c r="Z82" s="197"/>
      <c r="AA82" s="293"/>
      <c r="AB82" s="197"/>
      <c r="AC82" s="197"/>
      <c r="AD82" s="197"/>
      <c r="AE82" s="231"/>
      <c r="AF82" s="266"/>
      <c r="AG82" s="233"/>
      <c r="AH82" s="152"/>
      <c r="AI82" s="233"/>
      <c r="AJ82" s="266"/>
      <c r="AK82" s="233"/>
      <c r="AL82" s="266"/>
      <c r="AM82" s="197"/>
      <c r="AN82" s="234"/>
      <c r="AO82" s="295"/>
      <c r="AP82" s="234"/>
      <c r="AT82" s="167"/>
      <c r="AU82" s="167"/>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row>
    <row r="83" spans="1:71" ht="42" customHeight="1" x14ac:dyDescent="0.2">
      <c r="A83" s="195"/>
      <c r="B83" s="203"/>
      <c r="C83" s="197"/>
      <c r="D83" s="197"/>
      <c r="E83" s="197"/>
      <c r="F83" s="197"/>
      <c r="G83" s="197"/>
      <c r="H83" s="197"/>
      <c r="I83" s="197"/>
      <c r="J83" s="197"/>
      <c r="K83" s="293"/>
      <c r="L83" s="293"/>
      <c r="M83" s="229"/>
      <c r="N83" s="230"/>
      <c r="O83" s="197"/>
      <c r="P83" s="230"/>
      <c r="Q83" s="230"/>
      <c r="R83" s="197"/>
      <c r="S83" s="229"/>
      <c r="T83" s="197"/>
      <c r="U83" s="197"/>
      <c r="V83" s="197"/>
      <c r="W83" s="197"/>
      <c r="X83" s="197"/>
      <c r="Y83" s="229"/>
      <c r="Z83" s="197"/>
      <c r="AA83" s="293"/>
      <c r="AB83" s="197"/>
      <c r="AC83" s="197"/>
      <c r="AD83" s="197"/>
      <c r="AE83" s="231"/>
      <c r="AF83" s="266"/>
      <c r="AG83" s="233"/>
      <c r="AH83" s="152"/>
      <c r="AI83" s="233"/>
      <c r="AJ83" s="266"/>
      <c r="AK83" s="233"/>
      <c r="AL83" s="266"/>
      <c r="AM83" s="197"/>
      <c r="AN83" s="234"/>
      <c r="AO83" s="295"/>
      <c r="AP83" s="234"/>
      <c r="AT83" s="167"/>
      <c r="AU83" s="167"/>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row>
    <row r="84" spans="1:71" ht="42" customHeight="1" x14ac:dyDescent="0.2">
      <c r="A84" s="195"/>
      <c r="B84" s="203"/>
      <c r="C84" s="197"/>
      <c r="D84" s="197"/>
      <c r="E84" s="197"/>
      <c r="F84" s="197"/>
      <c r="G84" s="197"/>
      <c r="H84" s="197"/>
      <c r="I84" s="197"/>
      <c r="J84" s="197"/>
      <c r="K84" s="293"/>
      <c r="L84" s="293"/>
      <c r="M84" s="229"/>
      <c r="N84" s="230"/>
      <c r="O84" s="197"/>
      <c r="P84" s="230"/>
      <c r="Q84" s="230"/>
      <c r="R84" s="197"/>
      <c r="S84" s="229"/>
      <c r="T84" s="197"/>
      <c r="U84" s="197"/>
      <c r="V84" s="197"/>
      <c r="W84" s="197"/>
      <c r="X84" s="197"/>
      <c r="Y84" s="229"/>
      <c r="Z84" s="197"/>
      <c r="AA84" s="293"/>
      <c r="AB84" s="197"/>
      <c r="AC84" s="197"/>
      <c r="AD84" s="197"/>
      <c r="AE84" s="231"/>
      <c r="AF84" s="266"/>
      <c r="AG84" s="233"/>
      <c r="AH84" s="152"/>
      <c r="AI84" s="233"/>
      <c r="AJ84" s="266"/>
      <c r="AK84" s="233"/>
      <c r="AL84" s="266"/>
      <c r="AM84" s="197"/>
      <c r="AN84" s="234"/>
      <c r="AO84" s="295"/>
      <c r="AP84" s="234"/>
      <c r="AT84" s="167"/>
      <c r="AU84" s="167"/>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row>
    <row r="85" spans="1:71" ht="42" customHeight="1" x14ac:dyDescent="0.2">
      <c r="A85" s="195"/>
      <c r="B85" s="203"/>
      <c r="C85" s="197"/>
      <c r="D85" s="197"/>
      <c r="E85" s="197"/>
      <c r="F85" s="197"/>
      <c r="G85" s="197"/>
      <c r="H85" s="197"/>
      <c r="I85" s="197"/>
      <c r="J85" s="197"/>
      <c r="K85" s="293"/>
      <c r="L85" s="293"/>
      <c r="M85" s="229"/>
      <c r="N85" s="230"/>
      <c r="O85" s="197"/>
      <c r="P85" s="230"/>
      <c r="Q85" s="230"/>
      <c r="R85" s="197"/>
      <c r="S85" s="229"/>
      <c r="T85" s="197"/>
      <c r="U85" s="197"/>
      <c r="V85" s="197"/>
      <c r="W85" s="197"/>
      <c r="X85" s="197"/>
      <c r="Y85" s="229"/>
      <c r="Z85" s="197"/>
      <c r="AA85" s="293"/>
      <c r="AB85" s="197"/>
      <c r="AC85" s="197"/>
      <c r="AD85" s="197"/>
      <c r="AE85" s="231"/>
      <c r="AF85" s="266"/>
      <c r="AG85" s="233"/>
      <c r="AH85" s="152"/>
      <c r="AI85" s="233"/>
      <c r="AJ85" s="266"/>
      <c r="AK85" s="233"/>
      <c r="AL85" s="266"/>
      <c r="AM85" s="197"/>
      <c r="AN85" s="234"/>
      <c r="AO85" s="295"/>
      <c r="AP85" s="234"/>
      <c r="AT85" s="167"/>
      <c r="AU85" s="167"/>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row>
    <row r="86" spans="1:71" ht="42" customHeight="1" x14ac:dyDescent="0.2">
      <c r="A86" s="195"/>
      <c r="B86" s="203"/>
      <c r="C86" s="197"/>
      <c r="D86" s="197"/>
      <c r="E86" s="197"/>
      <c r="F86" s="197"/>
      <c r="G86" s="197"/>
      <c r="H86" s="197"/>
      <c r="I86" s="197"/>
      <c r="J86" s="197"/>
      <c r="K86" s="293"/>
      <c r="L86" s="293"/>
      <c r="M86" s="229"/>
      <c r="N86" s="230"/>
      <c r="O86" s="197"/>
      <c r="P86" s="230"/>
      <c r="Q86" s="230"/>
      <c r="R86" s="197"/>
      <c r="S86" s="229"/>
      <c r="T86" s="197"/>
      <c r="U86" s="197"/>
      <c r="V86" s="197"/>
      <c r="W86" s="197"/>
      <c r="X86" s="197"/>
      <c r="Y86" s="229"/>
      <c r="Z86" s="197"/>
      <c r="AA86" s="293"/>
      <c r="AB86" s="197"/>
      <c r="AC86" s="197"/>
      <c r="AD86" s="197"/>
      <c r="AE86" s="231"/>
      <c r="AF86" s="266"/>
      <c r="AG86" s="233"/>
      <c r="AH86" s="152"/>
      <c r="AI86" s="233"/>
      <c r="AJ86" s="266"/>
      <c r="AK86" s="233"/>
      <c r="AL86" s="266"/>
      <c r="AM86" s="197"/>
      <c r="AN86" s="234"/>
      <c r="AO86" s="295"/>
      <c r="AP86" s="234"/>
      <c r="AT86" s="167"/>
      <c r="AU86" s="167"/>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row>
    <row r="87" spans="1:71" ht="42" customHeight="1" x14ac:dyDescent="0.2">
      <c r="A87" s="195"/>
      <c r="B87" s="203"/>
      <c r="C87" s="197"/>
      <c r="D87" s="197"/>
      <c r="E87" s="197"/>
      <c r="F87" s="197"/>
      <c r="G87" s="197"/>
      <c r="H87" s="197"/>
      <c r="I87" s="197"/>
      <c r="J87" s="197"/>
      <c r="K87" s="293"/>
      <c r="L87" s="293"/>
      <c r="M87" s="229"/>
      <c r="N87" s="230"/>
      <c r="O87" s="197"/>
      <c r="P87" s="230"/>
      <c r="Q87" s="230"/>
      <c r="R87" s="197"/>
      <c r="S87" s="229"/>
      <c r="T87" s="197"/>
      <c r="U87" s="197"/>
      <c r="V87" s="197"/>
      <c r="W87" s="197"/>
      <c r="X87" s="197"/>
      <c r="Y87" s="229"/>
      <c r="Z87" s="197"/>
      <c r="AA87" s="293"/>
      <c r="AB87" s="197"/>
      <c r="AC87" s="197"/>
      <c r="AD87" s="197"/>
      <c r="AE87" s="231"/>
      <c r="AF87" s="266"/>
      <c r="AG87" s="233"/>
      <c r="AH87" s="152"/>
      <c r="AI87" s="233"/>
      <c r="AJ87" s="266"/>
      <c r="AK87" s="233"/>
      <c r="AL87" s="266"/>
      <c r="AM87" s="197"/>
      <c r="AN87" s="234"/>
      <c r="AO87" s="295"/>
      <c r="AP87" s="234"/>
      <c r="AT87" s="167"/>
      <c r="AU87" s="167"/>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row>
    <row r="88" spans="1:71" ht="42" customHeight="1" x14ac:dyDescent="0.2">
      <c r="A88" s="195"/>
      <c r="B88" s="203"/>
      <c r="C88" s="197"/>
      <c r="D88" s="197"/>
      <c r="E88" s="197"/>
      <c r="F88" s="197"/>
      <c r="G88" s="197"/>
      <c r="H88" s="197"/>
      <c r="I88" s="197"/>
      <c r="J88" s="197"/>
      <c r="K88" s="293"/>
      <c r="L88" s="293"/>
      <c r="M88" s="229"/>
      <c r="N88" s="230"/>
      <c r="O88" s="197"/>
      <c r="P88" s="230"/>
      <c r="Q88" s="230"/>
      <c r="R88" s="197"/>
      <c r="S88" s="229"/>
      <c r="T88" s="197"/>
      <c r="U88" s="197"/>
      <c r="V88" s="197"/>
      <c r="W88" s="197"/>
      <c r="X88" s="197"/>
      <c r="Y88" s="229"/>
      <c r="Z88" s="197"/>
      <c r="AA88" s="293"/>
      <c r="AB88" s="197"/>
      <c r="AC88" s="197"/>
      <c r="AD88" s="197"/>
      <c r="AE88" s="231"/>
      <c r="AF88" s="266"/>
      <c r="AG88" s="233"/>
      <c r="AH88" s="152"/>
      <c r="AI88" s="233"/>
      <c r="AJ88" s="266"/>
      <c r="AK88" s="233"/>
      <c r="AL88" s="266"/>
      <c r="AM88" s="197"/>
      <c r="AN88" s="234"/>
      <c r="AO88" s="295"/>
      <c r="AP88" s="234"/>
      <c r="AT88" s="167"/>
      <c r="AU88" s="167"/>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row>
    <row r="89" spans="1:71" ht="42" customHeight="1" x14ac:dyDescent="0.2">
      <c r="A89" s="195"/>
      <c r="B89" s="203"/>
      <c r="C89" s="197"/>
      <c r="D89" s="197"/>
      <c r="E89" s="197"/>
      <c r="F89" s="197"/>
      <c r="G89" s="197"/>
      <c r="H89" s="197"/>
      <c r="I89" s="197"/>
      <c r="J89" s="197"/>
      <c r="K89" s="293"/>
      <c r="L89" s="293"/>
      <c r="M89" s="229"/>
      <c r="N89" s="230"/>
      <c r="O89" s="197"/>
      <c r="P89" s="230"/>
      <c r="Q89" s="230"/>
      <c r="R89" s="197"/>
      <c r="S89" s="229"/>
      <c r="T89" s="197"/>
      <c r="U89" s="197"/>
      <c r="V89" s="197"/>
      <c r="W89" s="197"/>
      <c r="X89" s="197"/>
      <c r="Y89" s="229"/>
      <c r="Z89" s="197"/>
      <c r="AA89" s="293"/>
      <c r="AB89" s="197"/>
      <c r="AC89" s="197"/>
      <c r="AD89" s="197"/>
      <c r="AE89" s="231"/>
      <c r="AF89" s="266"/>
      <c r="AG89" s="233"/>
      <c r="AH89" s="152"/>
      <c r="AI89" s="233"/>
      <c r="AJ89" s="266"/>
      <c r="AK89" s="233"/>
      <c r="AL89" s="266"/>
      <c r="AM89" s="197"/>
      <c r="AN89" s="234"/>
      <c r="AO89" s="295"/>
      <c r="AP89" s="234"/>
      <c r="AT89" s="167"/>
      <c r="AU89" s="167"/>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row>
    <row r="90" spans="1:71" ht="42" customHeight="1" x14ac:dyDescent="0.2">
      <c r="A90" s="195"/>
      <c r="B90" s="203"/>
      <c r="C90" s="197"/>
      <c r="D90" s="197"/>
      <c r="E90" s="197"/>
      <c r="F90" s="197"/>
      <c r="G90" s="197"/>
      <c r="H90" s="197"/>
      <c r="I90" s="197"/>
      <c r="J90" s="197"/>
      <c r="K90" s="293"/>
      <c r="L90" s="293"/>
      <c r="M90" s="229"/>
      <c r="N90" s="230"/>
      <c r="O90" s="197"/>
      <c r="P90" s="230"/>
      <c r="Q90" s="230"/>
      <c r="R90" s="197"/>
      <c r="S90" s="229"/>
      <c r="T90" s="197"/>
      <c r="U90" s="197"/>
      <c r="V90" s="197"/>
      <c r="W90" s="197"/>
      <c r="X90" s="197"/>
      <c r="Y90" s="229"/>
      <c r="Z90" s="197"/>
      <c r="AA90" s="293"/>
      <c r="AB90" s="197"/>
      <c r="AC90" s="197"/>
      <c r="AD90" s="197"/>
      <c r="AE90" s="231"/>
      <c r="AF90" s="266"/>
      <c r="AG90" s="233"/>
      <c r="AH90" s="152"/>
      <c r="AI90" s="233"/>
      <c r="AJ90" s="266"/>
      <c r="AK90" s="233"/>
      <c r="AL90" s="266"/>
      <c r="AM90" s="197"/>
      <c r="AN90" s="234"/>
      <c r="AO90" s="295"/>
      <c r="AP90" s="234"/>
      <c r="AT90" s="167"/>
      <c r="AU90" s="167"/>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row>
    <row r="91" spans="1:71" ht="42" customHeight="1" x14ac:dyDescent="0.2">
      <c r="A91" s="195"/>
      <c r="B91" s="203"/>
      <c r="C91" s="197"/>
      <c r="D91" s="197"/>
      <c r="E91" s="197"/>
      <c r="F91" s="197"/>
      <c r="G91" s="197"/>
      <c r="H91" s="197"/>
      <c r="I91" s="197"/>
      <c r="J91" s="197"/>
      <c r="K91" s="293"/>
      <c r="L91" s="293"/>
      <c r="M91" s="229"/>
      <c r="N91" s="230"/>
      <c r="O91" s="197"/>
      <c r="P91" s="230"/>
      <c r="Q91" s="230"/>
      <c r="R91" s="197"/>
      <c r="S91" s="229"/>
      <c r="T91" s="197"/>
      <c r="U91" s="197"/>
      <c r="V91" s="197"/>
      <c r="W91" s="197"/>
      <c r="X91" s="197"/>
      <c r="Y91" s="229"/>
      <c r="Z91" s="197"/>
      <c r="AA91" s="293"/>
      <c r="AB91" s="197"/>
      <c r="AC91" s="197"/>
      <c r="AD91" s="197"/>
      <c r="AE91" s="231"/>
      <c r="AF91" s="266"/>
      <c r="AG91" s="233"/>
      <c r="AH91" s="152"/>
      <c r="AI91" s="233"/>
      <c r="AJ91" s="266"/>
      <c r="AK91" s="233"/>
      <c r="AL91" s="266"/>
      <c r="AM91" s="197"/>
      <c r="AN91" s="234"/>
      <c r="AO91" s="295"/>
      <c r="AP91" s="234"/>
      <c r="AT91" s="167"/>
      <c r="AU91" s="167"/>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row>
    <row r="92" spans="1:71" ht="42" customHeight="1" x14ac:dyDescent="0.2">
      <c r="A92" s="195"/>
      <c r="B92" s="203"/>
      <c r="C92" s="197"/>
      <c r="D92" s="197"/>
      <c r="E92" s="197"/>
      <c r="F92" s="197"/>
      <c r="G92" s="197"/>
      <c r="H92" s="197"/>
      <c r="I92" s="197"/>
      <c r="J92" s="197"/>
      <c r="K92" s="293"/>
      <c r="L92" s="293"/>
      <c r="M92" s="229"/>
      <c r="N92" s="230"/>
      <c r="O92" s="197"/>
      <c r="P92" s="230"/>
      <c r="Q92" s="230"/>
      <c r="R92" s="197"/>
      <c r="S92" s="229"/>
      <c r="T92" s="197"/>
      <c r="U92" s="197"/>
      <c r="V92" s="197"/>
      <c r="W92" s="197"/>
      <c r="X92" s="197"/>
      <c r="Y92" s="229"/>
      <c r="Z92" s="197"/>
      <c r="AA92" s="293"/>
      <c r="AB92" s="197"/>
      <c r="AC92" s="197"/>
      <c r="AD92" s="197"/>
      <c r="AE92" s="231"/>
      <c r="AF92" s="266"/>
      <c r="AG92" s="233"/>
      <c r="AH92" s="152"/>
      <c r="AI92" s="233"/>
      <c r="AJ92" s="266"/>
      <c r="AK92" s="233"/>
      <c r="AL92" s="266"/>
      <c r="AM92" s="197"/>
      <c r="AN92" s="234"/>
      <c r="AO92" s="295"/>
      <c r="AP92" s="234"/>
      <c r="AT92" s="167"/>
      <c r="AU92" s="167"/>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row>
    <row r="93" spans="1:71" ht="42" customHeight="1" x14ac:dyDescent="0.2">
      <c r="A93" s="195"/>
      <c r="B93" s="203"/>
      <c r="C93" s="197"/>
      <c r="D93" s="197"/>
      <c r="E93" s="197"/>
      <c r="F93" s="197"/>
      <c r="G93" s="197"/>
      <c r="H93" s="197"/>
      <c r="I93" s="197"/>
      <c r="J93" s="197"/>
      <c r="K93" s="293"/>
      <c r="L93" s="293"/>
      <c r="M93" s="229"/>
      <c r="N93" s="230"/>
      <c r="O93" s="197"/>
      <c r="P93" s="230"/>
      <c r="Q93" s="230"/>
      <c r="R93" s="197"/>
      <c r="S93" s="229"/>
      <c r="T93" s="197"/>
      <c r="U93" s="197"/>
      <c r="V93" s="197"/>
      <c r="W93" s="197"/>
      <c r="X93" s="197"/>
      <c r="Y93" s="229"/>
      <c r="Z93" s="197"/>
      <c r="AA93" s="293"/>
      <c r="AB93" s="197"/>
      <c r="AC93" s="197"/>
      <c r="AD93" s="197"/>
      <c r="AE93" s="231"/>
      <c r="AF93" s="266"/>
      <c r="AG93" s="233"/>
      <c r="AH93" s="152"/>
      <c r="AI93" s="233"/>
      <c r="AJ93" s="266"/>
      <c r="AK93" s="233"/>
      <c r="AL93" s="266"/>
      <c r="AM93" s="197"/>
      <c r="AN93" s="234"/>
      <c r="AO93" s="295"/>
      <c r="AP93" s="234"/>
      <c r="AT93" s="167"/>
      <c r="AU93" s="167"/>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row>
    <row r="94" spans="1:71" ht="42" customHeight="1" x14ac:dyDescent="0.2">
      <c r="A94" s="195"/>
      <c r="B94" s="203"/>
      <c r="C94" s="197"/>
      <c r="D94" s="197"/>
      <c r="E94" s="197"/>
      <c r="F94" s="197"/>
      <c r="G94" s="197"/>
      <c r="H94" s="197"/>
      <c r="I94" s="197"/>
      <c r="J94" s="197"/>
      <c r="K94" s="293"/>
      <c r="L94" s="293"/>
      <c r="M94" s="229"/>
      <c r="N94" s="230"/>
      <c r="O94" s="197"/>
      <c r="P94" s="230"/>
      <c r="Q94" s="230"/>
      <c r="R94" s="197"/>
      <c r="S94" s="229"/>
      <c r="T94" s="197"/>
      <c r="U94" s="197"/>
      <c r="V94" s="197"/>
      <c r="W94" s="197"/>
      <c r="X94" s="197"/>
      <c r="Y94" s="229"/>
      <c r="Z94" s="197"/>
      <c r="AA94" s="293"/>
      <c r="AB94" s="197"/>
      <c r="AC94" s="197"/>
      <c r="AD94" s="197"/>
      <c r="AE94" s="231"/>
      <c r="AF94" s="266"/>
      <c r="AG94" s="233"/>
      <c r="AH94" s="152"/>
      <c r="AI94" s="233"/>
      <c r="AJ94" s="266"/>
      <c r="AK94" s="233"/>
      <c r="AL94" s="266"/>
      <c r="AM94" s="197"/>
      <c r="AN94" s="234"/>
      <c r="AO94" s="295"/>
      <c r="AP94" s="234"/>
      <c r="AT94" s="167"/>
      <c r="AU94" s="167"/>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row>
    <row r="95" spans="1:71" ht="42" customHeight="1" x14ac:dyDescent="0.2">
      <c r="A95" s="195"/>
      <c r="B95" s="203"/>
      <c r="C95" s="197"/>
      <c r="D95" s="197"/>
      <c r="E95" s="197"/>
      <c r="F95" s="197"/>
      <c r="G95" s="197"/>
      <c r="H95" s="197"/>
      <c r="I95" s="197"/>
      <c r="J95" s="197"/>
      <c r="K95" s="293"/>
      <c r="L95" s="293"/>
      <c r="M95" s="229"/>
      <c r="N95" s="230"/>
      <c r="O95" s="197"/>
      <c r="P95" s="230"/>
      <c r="Q95" s="230"/>
      <c r="R95" s="197"/>
      <c r="S95" s="229"/>
      <c r="T95" s="197"/>
      <c r="U95" s="197"/>
      <c r="V95" s="197"/>
      <c r="W95" s="197"/>
      <c r="X95" s="197"/>
      <c r="Y95" s="229"/>
      <c r="Z95" s="197"/>
      <c r="AA95" s="293"/>
      <c r="AB95" s="197"/>
      <c r="AC95" s="197"/>
      <c r="AD95" s="197"/>
      <c r="AE95" s="231"/>
      <c r="AF95" s="266"/>
      <c r="AG95" s="233"/>
      <c r="AH95" s="152"/>
      <c r="AI95" s="233"/>
      <c r="AJ95" s="266"/>
      <c r="AK95" s="233"/>
      <c r="AL95" s="266"/>
      <c r="AM95" s="197"/>
      <c r="AN95" s="234"/>
      <c r="AO95" s="295"/>
      <c r="AP95" s="234"/>
      <c r="AT95" s="167"/>
      <c r="AU95" s="167"/>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row>
    <row r="96" spans="1:71" ht="42" customHeight="1" x14ac:dyDescent="0.2">
      <c r="A96" s="195"/>
      <c r="B96" s="203"/>
      <c r="C96" s="197"/>
      <c r="D96" s="197"/>
      <c r="E96" s="197"/>
      <c r="F96" s="197"/>
      <c r="G96" s="197"/>
      <c r="H96" s="197"/>
      <c r="I96" s="197"/>
      <c r="J96" s="197"/>
      <c r="K96" s="293"/>
      <c r="L96" s="293"/>
      <c r="M96" s="229"/>
      <c r="N96" s="230"/>
      <c r="O96" s="197"/>
      <c r="P96" s="230"/>
      <c r="Q96" s="230"/>
      <c r="R96" s="197"/>
      <c r="S96" s="229"/>
      <c r="T96" s="197"/>
      <c r="U96" s="197"/>
      <c r="V96" s="197"/>
      <c r="W96" s="197"/>
      <c r="X96" s="197"/>
      <c r="Y96" s="229"/>
      <c r="Z96" s="197"/>
      <c r="AA96" s="293"/>
      <c r="AB96" s="197"/>
      <c r="AC96" s="197"/>
      <c r="AD96" s="197"/>
      <c r="AE96" s="231"/>
      <c r="AF96" s="266"/>
      <c r="AG96" s="233"/>
      <c r="AH96" s="152"/>
      <c r="AI96" s="233"/>
      <c r="AJ96" s="266"/>
      <c r="AK96" s="233"/>
      <c r="AL96" s="266"/>
      <c r="AM96" s="197"/>
      <c r="AN96" s="234"/>
      <c r="AO96" s="295"/>
      <c r="AP96" s="234"/>
      <c r="AT96" s="167"/>
      <c r="AU96" s="167"/>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row>
    <row r="97" spans="1:71" ht="42" customHeight="1" x14ac:dyDescent="0.2">
      <c r="A97" s="195"/>
      <c r="B97" s="203"/>
      <c r="C97" s="197"/>
      <c r="D97" s="197"/>
      <c r="E97" s="197"/>
      <c r="F97" s="197"/>
      <c r="G97" s="197"/>
      <c r="H97" s="197"/>
      <c r="I97" s="197"/>
      <c r="J97" s="197"/>
      <c r="K97" s="293"/>
      <c r="L97" s="293"/>
      <c r="M97" s="229"/>
      <c r="N97" s="230"/>
      <c r="O97" s="197"/>
      <c r="P97" s="230"/>
      <c r="Q97" s="230"/>
      <c r="R97" s="197"/>
      <c r="S97" s="229"/>
      <c r="T97" s="197"/>
      <c r="U97" s="197"/>
      <c r="V97" s="197"/>
      <c r="W97" s="197"/>
      <c r="X97" s="197"/>
      <c r="Y97" s="229"/>
      <c r="Z97" s="197"/>
      <c r="AA97" s="293"/>
      <c r="AB97" s="197"/>
      <c r="AC97" s="197"/>
      <c r="AD97" s="197"/>
      <c r="AE97" s="231"/>
      <c r="AF97" s="266"/>
      <c r="AG97" s="233"/>
      <c r="AH97" s="152"/>
      <c r="AI97" s="233"/>
      <c r="AJ97" s="266"/>
      <c r="AK97" s="233"/>
      <c r="AL97" s="266"/>
      <c r="AM97" s="197"/>
      <c r="AN97" s="234"/>
      <c r="AO97" s="295"/>
      <c r="AP97" s="234"/>
      <c r="AT97" s="167"/>
      <c r="AU97" s="167"/>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6"/>
      <c r="BR97" s="176"/>
      <c r="BS97" s="176"/>
    </row>
    <row r="98" spans="1:71" ht="42" customHeight="1" x14ac:dyDescent="0.2">
      <c r="A98" s="195"/>
      <c r="B98" s="203"/>
      <c r="C98" s="197"/>
      <c r="D98" s="197"/>
      <c r="E98" s="197"/>
      <c r="F98" s="197"/>
      <c r="G98" s="197"/>
      <c r="H98" s="197"/>
      <c r="I98" s="197"/>
      <c r="J98" s="197"/>
      <c r="K98" s="293"/>
      <c r="L98" s="293"/>
      <c r="M98" s="229"/>
      <c r="N98" s="230"/>
      <c r="O98" s="197"/>
      <c r="P98" s="230"/>
      <c r="Q98" s="230"/>
      <c r="R98" s="197"/>
      <c r="S98" s="229"/>
      <c r="T98" s="197"/>
      <c r="U98" s="197"/>
      <c r="V98" s="197"/>
      <c r="W98" s="197"/>
      <c r="X98" s="197"/>
      <c r="Y98" s="229"/>
      <c r="Z98" s="197"/>
      <c r="AA98" s="293"/>
      <c r="AB98" s="197"/>
      <c r="AC98" s="197"/>
      <c r="AD98" s="197"/>
      <c r="AE98" s="231"/>
      <c r="AF98" s="266"/>
      <c r="AG98" s="233"/>
      <c r="AH98" s="152"/>
      <c r="AI98" s="233"/>
      <c r="AJ98" s="266"/>
      <c r="AK98" s="233"/>
      <c r="AL98" s="266"/>
      <c r="AM98" s="197"/>
      <c r="AN98" s="234"/>
      <c r="AO98" s="295"/>
      <c r="AP98" s="234"/>
      <c r="AT98" s="167"/>
      <c r="AU98" s="167"/>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row>
    <row r="99" spans="1:71" ht="42" customHeight="1" x14ac:dyDescent="0.2">
      <c r="A99" s="195"/>
      <c r="B99" s="203"/>
      <c r="C99" s="197"/>
      <c r="D99" s="197"/>
      <c r="E99" s="197"/>
      <c r="F99" s="197"/>
      <c r="G99" s="197"/>
      <c r="H99" s="197"/>
      <c r="I99" s="197"/>
      <c r="J99" s="197"/>
      <c r="K99" s="293"/>
      <c r="L99" s="293"/>
      <c r="M99" s="229"/>
      <c r="N99" s="230"/>
      <c r="O99" s="197"/>
      <c r="P99" s="230"/>
      <c r="Q99" s="230"/>
      <c r="R99" s="197"/>
      <c r="S99" s="229"/>
      <c r="T99" s="197"/>
      <c r="U99" s="197"/>
      <c r="V99" s="197"/>
      <c r="W99" s="197"/>
      <c r="X99" s="197"/>
      <c r="Y99" s="229"/>
      <c r="Z99" s="197"/>
      <c r="AA99" s="293"/>
      <c r="AB99" s="197"/>
      <c r="AC99" s="197"/>
      <c r="AD99" s="197"/>
      <c r="AE99" s="231"/>
      <c r="AF99" s="266"/>
      <c r="AG99" s="233"/>
      <c r="AH99" s="152"/>
      <c r="AI99" s="233"/>
      <c r="AJ99" s="266"/>
      <c r="AK99" s="233"/>
      <c r="AL99" s="266"/>
      <c r="AM99" s="197"/>
      <c r="AN99" s="234"/>
      <c r="AO99" s="295"/>
      <c r="AP99" s="234"/>
      <c r="AT99" s="167"/>
      <c r="AU99" s="167"/>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row>
    <row r="100" spans="1:71" ht="42" customHeight="1" x14ac:dyDescent="0.2">
      <c r="A100" s="195"/>
      <c r="B100" s="203"/>
      <c r="C100" s="197"/>
      <c r="D100" s="197"/>
      <c r="E100" s="197"/>
      <c r="F100" s="197"/>
      <c r="G100" s="197"/>
      <c r="H100" s="197"/>
      <c r="I100" s="197"/>
      <c r="J100" s="197"/>
      <c r="K100" s="293"/>
      <c r="L100" s="293"/>
      <c r="M100" s="229"/>
      <c r="N100" s="230"/>
      <c r="O100" s="197"/>
      <c r="P100" s="230"/>
      <c r="Q100" s="230"/>
      <c r="R100" s="197"/>
      <c r="S100" s="229"/>
      <c r="T100" s="197"/>
      <c r="U100" s="197"/>
      <c r="V100" s="197"/>
      <c r="W100" s="197"/>
      <c r="X100" s="197"/>
      <c r="Y100" s="229"/>
      <c r="Z100" s="197"/>
      <c r="AA100" s="293"/>
      <c r="AB100" s="197"/>
      <c r="AC100" s="197"/>
      <c r="AD100" s="197"/>
      <c r="AE100" s="231"/>
      <c r="AF100" s="266"/>
      <c r="AG100" s="233"/>
      <c r="AH100" s="152"/>
      <c r="AI100" s="233"/>
      <c r="AJ100" s="266"/>
      <c r="AK100" s="233"/>
      <c r="AL100" s="266"/>
      <c r="AM100" s="197"/>
      <c r="AN100" s="234"/>
      <c r="AO100" s="295"/>
      <c r="AP100" s="234"/>
      <c r="AT100" s="167"/>
      <c r="AU100" s="167"/>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row>
    <row r="101" spans="1:71" ht="42" customHeight="1" x14ac:dyDescent="0.2">
      <c r="A101" s="195"/>
      <c r="B101" s="203"/>
      <c r="C101" s="197"/>
      <c r="D101" s="197"/>
      <c r="E101" s="197"/>
      <c r="F101" s="197"/>
      <c r="G101" s="197"/>
      <c r="H101" s="197"/>
      <c r="I101" s="197"/>
      <c r="J101" s="197"/>
      <c r="K101" s="293"/>
      <c r="L101" s="293"/>
      <c r="M101" s="229"/>
      <c r="N101" s="230"/>
      <c r="O101" s="197"/>
      <c r="P101" s="230"/>
      <c r="Q101" s="230"/>
      <c r="R101" s="197"/>
      <c r="S101" s="229"/>
      <c r="T101" s="197"/>
      <c r="U101" s="197"/>
      <c r="V101" s="197"/>
      <c r="W101" s="197"/>
      <c r="X101" s="197"/>
      <c r="Y101" s="229"/>
      <c r="Z101" s="197"/>
      <c r="AA101" s="293"/>
      <c r="AB101" s="197"/>
      <c r="AC101" s="197"/>
      <c r="AD101" s="197"/>
      <c r="AE101" s="231"/>
      <c r="AF101" s="266"/>
      <c r="AG101" s="233"/>
      <c r="AH101" s="152"/>
      <c r="AI101" s="233"/>
      <c r="AJ101" s="266"/>
      <c r="AK101" s="233"/>
      <c r="AL101" s="266"/>
      <c r="AM101" s="197"/>
      <c r="AN101" s="234"/>
      <c r="AO101" s="295"/>
      <c r="AP101" s="234"/>
      <c r="AT101" s="167"/>
      <c r="AU101" s="167"/>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row>
    <row r="102" spans="1:71" ht="42" customHeight="1" x14ac:dyDescent="0.2">
      <c r="A102" s="195"/>
      <c r="B102" s="203"/>
      <c r="C102" s="197"/>
      <c r="D102" s="197"/>
      <c r="E102" s="197"/>
      <c r="F102" s="197"/>
      <c r="G102" s="197"/>
      <c r="H102" s="197"/>
      <c r="I102" s="197"/>
      <c r="J102" s="197"/>
      <c r="K102" s="293"/>
      <c r="L102" s="293"/>
      <c r="M102" s="229"/>
      <c r="N102" s="230"/>
      <c r="O102" s="197"/>
      <c r="P102" s="230"/>
      <c r="Q102" s="230"/>
      <c r="R102" s="197"/>
      <c r="S102" s="229"/>
      <c r="T102" s="197"/>
      <c r="U102" s="197"/>
      <c r="V102" s="197"/>
      <c r="W102" s="197"/>
      <c r="X102" s="197"/>
      <c r="Y102" s="229"/>
      <c r="Z102" s="197"/>
      <c r="AA102" s="293"/>
      <c r="AB102" s="197"/>
      <c r="AC102" s="197"/>
      <c r="AD102" s="197"/>
      <c r="AE102" s="231"/>
      <c r="AF102" s="266"/>
      <c r="AG102" s="233"/>
      <c r="AH102" s="152"/>
      <c r="AI102" s="233"/>
      <c r="AJ102" s="266"/>
      <c r="AK102" s="233"/>
      <c r="AL102" s="266"/>
      <c r="AM102" s="197"/>
      <c r="AN102" s="234"/>
      <c r="AO102" s="295"/>
      <c r="AP102" s="234"/>
      <c r="AT102" s="167"/>
      <c r="AU102" s="167"/>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6"/>
      <c r="BR102" s="176"/>
      <c r="BS102" s="176"/>
    </row>
    <row r="103" spans="1:71" ht="42" customHeight="1" x14ac:dyDescent="0.2">
      <c r="A103" s="195"/>
      <c r="B103" s="203"/>
      <c r="C103" s="197"/>
      <c r="D103" s="197"/>
      <c r="E103" s="197"/>
      <c r="F103" s="197"/>
      <c r="G103" s="197"/>
      <c r="H103" s="197"/>
      <c r="I103" s="197"/>
      <c r="J103" s="197"/>
      <c r="K103" s="293"/>
      <c r="L103" s="293"/>
      <c r="M103" s="229"/>
      <c r="N103" s="230"/>
      <c r="O103" s="197"/>
      <c r="P103" s="230"/>
      <c r="Q103" s="230"/>
      <c r="R103" s="197"/>
      <c r="S103" s="229"/>
      <c r="T103" s="197"/>
      <c r="U103" s="197"/>
      <c r="V103" s="197"/>
      <c r="W103" s="197"/>
      <c r="X103" s="197"/>
      <c r="Y103" s="229"/>
      <c r="Z103" s="197"/>
      <c r="AA103" s="293"/>
      <c r="AB103" s="197"/>
      <c r="AC103" s="197"/>
      <c r="AD103" s="197"/>
      <c r="AE103" s="231"/>
      <c r="AF103" s="266"/>
      <c r="AG103" s="233"/>
      <c r="AH103" s="152"/>
      <c r="AI103" s="233"/>
      <c r="AJ103" s="266"/>
      <c r="AK103" s="233"/>
      <c r="AL103" s="266"/>
      <c r="AM103" s="197"/>
      <c r="AN103" s="234"/>
      <c r="AO103" s="295"/>
      <c r="AP103" s="234"/>
      <c r="AT103" s="167"/>
      <c r="AU103" s="167"/>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76"/>
      <c r="BR103" s="176"/>
      <c r="BS103" s="176"/>
    </row>
    <row r="104" spans="1:71" ht="42" customHeight="1" x14ac:dyDescent="0.2">
      <c r="A104" s="195"/>
      <c r="B104" s="203"/>
      <c r="C104" s="197"/>
      <c r="D104" s="197"/>
      <c r="E104" s="197"/>
      <c r="F104" s="197"/>
      <c r="G104" s="197"/>
      <c r="H104" s="197"/>
      <c r="I104" s="197"/>
      <c r="J104" s="197"/>
      <c r="K104" s="293"/>
      <c r="L104" s="293"/>
      <c r="M104" s="229"/>
      <c r="N104" s="230"/>
      <c r="O104" s="197"/>
      <c r="P104" s="230"/>
      <c r="Q104" s="230"/>
      <c r="R104" s="197"/>
      <c r="S104" s="229"/>
      <c r="T104" s="197"/>
      <c r="U104" s="197"/>
      <c r="V104" s="197"/>
      <c r="W104" s="197"/>
      <c r="X104" s="197"/>
      <c r="Y104" s="229"/>
      <c r="Z104" s="197"/>
      <c r="AA104" s="293"/>
      <c r="AB104" s="197"/>
      <c r="AC104" s="197"/>
      <c r="AD104" s="197"/>
      <c r="AE104" s="231"/>
      <c r="AF104" s="266"/>
      <c r="AG104" s="233"/>
      <c r="AH104" s="152"/>
      <c r="AI104" s="233"/>
      <c r="AJ104" s="266"/>
      <c r="AK104" s="233"/>
      <c r="AL104" s="266"/>
      <c r="AM104" s="197"/>
      <c r="AN104" s="234"/>
      <c r="AO104" s="295"/>
      <c r="AP104" s="234"/>
      <c r="AT104" s="167"/>
      <c r="AU104" s="167"/>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row>
    <row r="105" spans="1:71" ht="42" customHeight="1" x14ac:dyDescent="0.2">
      <c r="A105" s="195"/>
      <c r="B105" s="203"/>
      <c r="C105" s="197"/>
      <c r="D105" s="197"/>
      <c r="E105" s="197"/>
      <c r="F105" s="197"/>
      <c r="G105" s="197"/>
      <c r="H105" s="197"/>
      <c r="I105" s="197"/>
      <c r="J105" s="197"/>
      <c r="K105" s="293"/>
      <c r="L105" s="293"/>
      <c r="M105" s="229"/>
      <c r="N105" s="230"/>
      <c r="O105" s="197"/>
      <c r="P105" s="230"/>
      <c r="Q105" s="230"/>
      <c r="R105" s="197"/>
      <c r="S105" s="229"/>
      <c r="T105" s="197"/>
      <c r="U105" s="197"/>
      <c r="V105" s="197"/>
      <c r="W105" s="197"/>
      <c r="X105" s="197"/>
      <c r="Y105" s="229"/>
      <c r="Z105" s="197"/>
      <c r="AA105" s="293"/>
      <c r="AB105" s="197"/>
      <c r="AC105" s="197"/>
      <c r="AD105" s="197"/>
      <c r="AE105" s="231"/>
      <c r="AF105" s="266"/>
      <c r="AG105" s="233"/>
      <c r="AH105" s="152"/>
      <c r="AI105" s="233"/>
      <c r="AJ105" s="266"/>
      <c r="AK105" s="233"/>
      <c r="AL105" s="266"/>
      <c r="AM105" s="197"/>
      <c r="AN105" s="234"/>
      <c r="AO105" s="295"/>
      <c r="AP105" s="234"/>
      <c r="AT105" s="167"/>
      <c r="AU105" s="167"/>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row>
    <row r="106" spans="1:71" ht="42" customHeight="1" x14ac:dyDescent="0.2">
      <c r="A106" s="195"/>
      <c r="B106" s="203"/>
      <c r="C106" s="197"/>
      <c r="D106" s="197"/>
      <c r="E106" s="197"/>
      <c r="F106" s="197"/>
      <c r="G106" s="197"/>
      <c r="H106" s="197"/>
      <c r="I106" s="197"/>
      <c r="J106" s="197"/>
      <c r="K106" s="293"/>
      <c r="L106" s="293"/>
      <c r="M106" s="229"/>
      <c r="N106" s="230"/>
      <c r="O106" s="197"/>
      <c r="P106" s="230"/>
      <c r="Q106" s="230"/>
      <c r="R106" s="197"/>
      <c r="S106" s="229"/>
      <c r="T106" s="197"/>
      <c r="U106" s="197"/>
      <c r="V106" s="197"/>
      <c r="W106" s="197"/>
      <c r="X106" s="197"/>
      <c r="Y106" s="229"/>
      <c r="Z106" s="197"/>
      <c r="AA106" s="293"/>
      <c r="AB106" s="197"/>
      <c r="AC106" s="197"/>
      <c r="AD106" s="197"/>
      <c r="AE106" s="231"/>
      <c r="AF106" s="266"/>
      <c r="AG106" s="233"/>
      <c r="AH106" s="152"/>
      <c r="AI106" s="233"/>
      <c r="AJ106" s="266"/>
      <c r="AK106" s="233"/>
      <c r="AL106" s="266"/>
      <c r="AM106" s="197"/>
      <c r="AN106" s="234"/>
      <c r="AO106" s="295"/>
      <c r="AP106" s="234"/>
      <c r="AT106" s="167"/>
      <c r="AU106" s="167"/>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row>
    <row r="107" spans="1:71" ht="42" customHeight="1" x14ac:dyDescent="0.2">
      <c r="A107" s="195"/>
      <c r="B107" s="203"/>
      <c r="C107" s="197"/>
      <c r="D107" s="197"/>
      <c r="E107" s="197"/>
      <c r="F107" s="197"/>
      <c r="G107" s="197"/>
      <c r="H107" s="197"/>
      <c r="I107" s="197"/>
      <c r="J107" s="197"/>
      <c r="K107" s="293"/>
      <c r="L107" s="293"/>
      <c r="M107" s="229"/>
      <c r="N107" s="230"/>
      <c r="O107" s="197"/>
      <c r="P107" s="230"/>
      <c r="Q107" s="230"/>
      <c r="R107" s="197"/>
      <c r="S107" s="229"/>
      <c r="T107" s="197"/>
      <c r="U107" s="197"/>
      <c r="V107" s="197"/>
      <c r="W107" s="197"/>
      <c r="X107" s="197"/>
      <c r="Y107" s="229"/>
      <c r="Z107" s="197"/>
      <c r="AA107" s="293"/>
      <c r="AB107" s="197"/>
      <c r="AC107" s="197"/>
      <c r="AD107" s="197"/>
      <c r="AE107" s="231"/>
      <c r="AF107" s="266"/>
      <c r="AG107" s="233"/>
      <c r="AH107" s="152"/>
      <c r="AI107" s="233"/>
      <c r="AJ107" s="266"/>
      <c r="AK107" s="233"/>
      <c r="AL107" s="266"/>
      <c r="AM107" s="197"/>
      <c r="AN107" s="234"/>
      <c r="AO107" s="295"/>
      <c r="AP107" s="234"/>
      <c r="AT107" s="167"/>
      <c r="AU107" s="167"/>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row>
    <row r="108" spans="1:71" ht="42" customHeight="1" x14ac:dyDescent="0.2">
      <c r="A108" s="195"/>
      <c r="B108" s="203"/>
      <c r="C108" s="197"/>
      <c r="D108" s="197"/>
      <c r="E108" s="197"/>
      <c r="F108" s="197"/>
      <c r="G108" s="197"/>
      <c r="H108" s="197"/>
      <c r="I108" s="197"/>
      <c r="J108" s="197"/>
      <c r="K108" s="293"/>
      <c r="L108" s="293"/>
      <c r="M108" s="229"/>
      <c r="N108" s="230"/>
      <c r="O108" s="197"/>
      <c r="P108" s="230"/>
      <c r="Q108" s="230"/>
      <c r="R108" s="197"/>
      <c r="S108" s="229"/>
      <c r="T108" s="197"/>
      <c r="U108" s="197"/>
      <c r="V108" s="197"/>
      <c r="W108" s="197"/>
      <c r="X108" s="197"/>
      <c r="Y108" s="229"/>
      <c r="Z108" s="197"/>
      <c r="AA108" s="293"/>
      <c r="AB108" s="197"/>
      <c r="AC108" s="197"/>
      <c r="AD108" s="197"/>
      <c r="AE108" s="231"/>
      <c r="AF108" s="266"/>
      <c r="AG108" s="233"/>
      <c r="AH108" s="152"/>
      <c r="AI108" s="233"/>
      <c r="AJ108" s="266"/>
      <c r="AK108" s="233"/>
      <c r="AL108" s="266"/>
      <c r="AM108" s="197"/>
      <c r="AN108" s="234"/>
      <c r="AO108" s="295"/>
      <c r="AP108" s="234"/>
      <c r="AT108" s="167"/>
      <c r="AU108" s="167"/>
      <c r="AV108" s="176"/>
      <c r="AW108" s="176"/>
      <c r="AX108" s="176"/>
      <c r="AY108" s="176"/>
      <c r="AZ108" s="176"/>
      <c r="BA108" s="176"/>
      <c r="BB108" s="176"/>
      <c r="BC108" s="176"/>
      <c r="BD108" s="176"/>
      <c r="BE108" s="176"/>
      <c r="BF108" s="176"/>
      <c r="BG108" s="176"/>
      <c r="BH108" s="176"/>
      <c r="BI108" s="176"/>
      <c r="BJ108" s="176"/>
      <c r="BK108" s="176"/>
      <c r="BL108" s="176"/>
      <c r="BM108" s="176"/>
      <c r="BN108" s="176"/>
      <c r="BO108" s="176"/>
      <c r="BP108" s="176"/>
      <c r="BQ108" s="176"/>
      <c r="BR108" s="176"/>
      <c r="BS108" s="176"/>
    </row>
    <row r="109" spans="1:71" ht="42" customHeight="1" x14ac:dyDescent="0.2">
      <c r="A109" s="195"/>
      <c r="B109" s="203"/>
      <c r="C109" s="197"/>
      <c r="D109" s="197"/>
      <c r="E109" s="197"/>
      <c r="F109" s="197"/>
      <c r="G109" s="197"/>
      <c r="H109" s="197"/>
      <c r="I109" s="197"/>
      <c r="J109" s="197"/>
      <c r="K109" s="293"/>
      <c r="L109" s="293"/>
      <c r="M109" s="229"/>
      <c r="N109" s="230"/>
      <c r="O109" s="197"/>
      <c r="P109" s="230"/>
      <c r="Q109" s="230"/>
      <c r="R109" s="197"/>
      <c r="S109" s="229"/>
      <c r="T109" s="197"/>
      <c r="U109" s="197"/>
      <c r="V109" s="197"/>
      <c r="W109" s="197"/>
      <c r="X109" s="197"/>
      <c r="Y109" s="229"/>
      <c r="Z109" s="197"/>
      <c r="AA109" s="293"/>
      <c r="AB109" s="197"/>
      <c r="AC109" s="197"/>
      <c r="AD109" s="197"/>
      <c r="AE109" s="231"/>
      <c r="AF109" s="266"/>
      <c r="AG109" s="233"/>
      <c r="AH109" s="152"/>
      <c r="AI109" s="233"/>
      <c r="AJ109" s="266"/>
      <c r="AK109" s="233"/>
      <c r="AL109" s="266"/>
      <c r="AM109" s="197"/>
      <c r="AN109" s="234"/>
      <c r="AO109" s="295"/>
      <c r="AP109" s="234"/>
      <c r="AT109" s="167"/>
      <c r="AU109" s="167"/>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c r="BP109" s="176"/>
      <c r="BQ109" s="176"/>
      <c r="BR109" s="176"/>
      <c r="BS109" s="176"/>
    </row>
    <row r="110" spans="1:71" ht="42" customHeight="1" x14ac:dyDescent="0.2">
      <c r="A110" s="195"/>
      <c r="B110" s="203"/>
      <c r="C110" s="197"/>
      <c r="D110" s="197"/>
      <c r="E110" s="197"/>
      <c r="F110" s="197"/>
      <c r="G110" s="197"/>
      <c r="H110" s="197"/>
      <c r="I110" s="197"/>
      <c r="J110" s="197"/>
      <c r="K110" s="293"/>
      <c r="L110" s="293"/>
      <c r="M110" s="229"/>
      <c r="N110" s="230"/>
      <c r="O110" s="197"/>
      <c r="P110" s="230"/>
      <c r="Q110" s="230"/>
      <c r="R110" s="197"/>
      <c r="S110" s="229"/>
      <c r="T110" s="197"/>
      <c r="U110" s="197"/>
      <c r="V110" s="197"/>
      <c r="W110" s="197"/>
      <c r="X110" s="197"/>
      <c r="Y110" s="229"/>
      <c r="Z110" s="197"/>
      <c r="AA110" s="293"/>
      <c r="AB110" s="197"/>
      <c r="AC110" s="197"/>
      <c r="AD110" s="197"/>
      <c r="AE110" s="231"/>
      <c r="AF110" s="266"/>
      <c r="AG110" s="233"/>
      <c r="AH110" s="152"/>
      <c r="AI110" s="233"/>
      <c r="AJ110" s="266"/>
      <c r="AK110" s="233"/>
      <c r="AL110" s="266"/>
      <c r="AM110" s="197"/>
      <c r="AN110" s="234"/>
      <c r="AO110" s="295"/>
      <c r="AP110" s="234"/>
      <c r="AT110" s="167"/>
      <c r="AU110" s="167"/>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6"/>
      <c r="BR110" s="176"/>
      <c r="BS110" s="176"/>
    </row>
    <row r="111" spans="1:71" ht="42" customHeight="1" x14ac:dyDescent="0.2">
      <c r="A111" s="195"/>
      <c r="B111" s="203"/>
      <c r="C111" s="197"/>
      <c r="D111" s="197"/>
      <c r="E111" s="197"/>
      <c r="F111" s="197"/>
      <c r="G111" s="197"/>
      <c r="H111" s="197"/>
      <c r="I111" s="197"/>
      <c r="J111" s="197"/>
      <c r="K111" s="293"/>
      <c r="L111" s="293"/>
      <c r="M111" s="229"/>
      <c r="N111" s="230"/>
      <c r="O111" s="197"/>
      <c r="P111" s="230"/>
      <c r="Q111" s="230"/>
      <c r="R111" s="197"/>
      <c r="S111" s="229"/>
      <c r="T111" s="197"/>
      <c r="U111" s="197"/>
      <c r="V111" s="197"/>
      <c r="W111" s="197"/>
      <c r="X111" s="197"/>
      <c r="Y111" s="229"/>
      <c r="Z111" s="197"/>
      <c r="AA111" s="293"/>
      <c r="AB111" s="197"/>
      <c r="AC111" s="197"/>
      <c r="AD111" s="197"/>
      <c r="AE111" s="231"/>
      <c r="AF111" s="266"/>
      <c r="AG111" s="233"/>
      <c r="AH111" s="152"/>
      <c r="AI111" s="233"/>
      <c r="AJ111" s="266"/>
      <c r="AK111" s="233"/>
      <c r="AL111" s="266"/>
      <c r="AM111" s="197"/>
      <c r="AN111" s="234"/>
      <c r="AO111" s="295"/>
      <c r="AP111" s="234"/>
      <c r="AT111" s="167"/>
      <c r="AU111" s="167"/>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c r="BP111" s="176"/>
      <c r="BQ111" s="176"/>
      <c r="BR111" s="176"/>
      <c r="BS111" s="176"/>
    </row>
    <row r="112" spans="1:71" ht="42" customHeight="1" x14ac:dyDescent="0.2">
      <c r="A112" s="195"/>
      <c r="B112" s="203"/>
      <c r="C112" s="197"/>
      <c r="D112" s="197"/>
      <c r="E112" s="197"/>
      <c r="F112" s="197"/>
      <c r="G112" s="197"/>
      <c r="H112" s="197"/>
      <c r="I112" s="197"/>
      <c r="J112" s="197"/>
      <c r="K112" s="293"/>
      <c r="L112" s="293"/>
      <c r="M112" s="229"/>
      <c r="N112" s="230"/>
      <c r="O112" s="197"/>
      <c r="P112" s="230"/>
      <c r="Q112" s="230"/>
      <c r="R112" s="197"/>
      <c r="S112" s="229"/>
      <c r="T112" s="197"/>
      <c r="U112" s="197"/>
      <c r="V112" s="197"/>
      <c r="W112" s="197"/>
      <c r="X112" s="197"/>
      <c r="Y112" s="229"/>
      <c r="Z112" s="197"/>
      <c r="AA112" s="293"/>
      <c r="AB112" s="197"/>
      <c r="AC112" s="197"/>
      <c r="AD112" s="197"/>
      <c r="AE112" s="231"/>
      <c r="AF112" s="266"/>
      <c r="AG112" s="233"/>
      <c r="AH112" s="152"/>
      <c r="AI112" s="233"/>
      <c r="AJ112" s="266"/>
      <c r="AK112" s="233"/>
      <c r="AL112" s="266"/>
      <c r="AM112" s="197"/>
      <c r="AN112" s="234"/>
      <c r="AO112" s="295"/>
      <c r="AP112" s="234"/>
      <c r="AT112" s="167"/>
      <c r="AU112" s="167"/>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c r="BP112" s="176"/>
      <c r="BQ112" s="176"/>
      <c r="BR112" s="176"/>
      <c r="BS112" s="176"/>
    </row>
    <row r="113" spans="1:71" ht="42" customHeight="1" x14ac:dyDescent="0.2">
      <c r="A113" s="195"/>
      <c r="B113" s="203"/>
      <c r="C113" s="197"/>
      <c r="D113" s="197"/>
      <c r="E113" s="197"/>
      <c r="F113" s="197"/>
      <c r="G113" s="197"/>
      <c r="H113" s="197"/>
      <c r="I113" s="197"/>
      <c r="J113" s="197"/>
      <c r="K113" s="293"/>
      <c r="L113" s="293"/>
      <c r="M113" s="229"/>
      <c r="N113" s="230"/>
      <c r="O113" s="197"/>
      <c r="P113" s="230"/>
      <c r="Q113" s="230"/>
      <c r="R113" s="197"/>
      <c r="S113" s="229"/>
      <c r="T113" s="197"/>
      <c r="U113" s="197"/>
      <c r="V113" s="197"/>
      <c r="W113" s="197"/>
      <c r="X113" s="197"/>
      <c r="Y113" s="229"/>
      <c r="Z113" s="197"/>
      <c r="AA113" s="293"/>
      <c r="AB113" s="197"/>
      <c r="AC113" s="197"/>
      <c r="AD113" s="197"/>
      <c r="AE113" s="231"/>
      <c r="AF113" s="266"/>
      <c r="AG113" s="233"/>
      <c r="AH113" s="152"/>
      <c r="AI113" s="233"/>
      <c r="AJ113" s="266"/>
      <c r="AK113" s="233"/>
      <c r="AL113" s="266"/>
      <c r="AM113" s="197"/>
      <c r="AN113" s="234"/>
      <c r="AO113" s="295"/>
      <c r="AP113" s="234"/>
      <c r="AT113" s="167"/>
      <c r="AU113" s="167"/>
      <c r="AV113" s="176"/>
      <c r="AW113" s="176"/>
      <c r="AX113" s="176"/>
      <c r="AY113" s="176"/>
      <c r="AZ113" s="176"/>
      <c r="BA113" s="176"/>
      <c r="BB113" s="176"/>
      <c r="BC113" s="176"/>
      <c r="BD113" s="176"/>
      <c r="BE113" s="176"/>
      <c r="BF113" s="176"/>
      <c r="BG113" s="176"/>
      <c r="BH113" s="176"/>
      <c r="BI113" s="176"/>
      <c r="BJ113" s="176"/>
      <c r="BK113" s="176"/>
      <c r="BL113" s="176"/>
      <c r="BM113" s="176"/>
      <c r="BN113" s="176"/>
      <c r="BO113" s="176"/>
      <c r="BP113" s="176"/>
      <c r="BQ113" s="176"/>
      <c r="BR113" s="176"/>
      <c r="BS113" s="176"/>
    </row>
    <row r="114" spans="1:71" ht="42" customHeight="1" x14ac:dyDescent="0.2">
      <c r="A114" s="195"/>
      <c r="B114" s="203"/>
      <c r="C114" s="197"/>
      <c r="D114" s="197"/>
      <c r="E114" s="197"/>
      <c r="F114" s="197"/>
      <c r="G114" s="197"/>
      <c r="H114" s="197"/>
      <c r="I114" s="197"/>
      <c r="J114" s="197"/>
      <c r="K114" s="293"/>
      <c r="L114" s="293"/>
      <c r="M114" s="229"/>
      <c r="N114" s="230"/>
      <c r="O114" s="197"/>
      <c r="P114" s="230"/>
      <c r="Q114" s="230"/>
      <c r="R114" s="197"/>
      <c r="S114" s="229"/>
      <c r="T114" s="197"/>
      <c r="U114" s="197"/>
      <c r="V114" s="197"/>
      <c r="W114" s="197"/>
      <c r="X114" s="197"/>
      <c r="Y114" s="229"/>
      <c r="Z114" s="197"/>
      <c r="AA114" s="293"/>
      <c r="AB114" s="197"/>
      <c r="AC114" s="197"/>
      <c r="AD114" s="197"/>
      <c r="AE114" s="231"/>
      <c r="AF114" s="266"/>
      <c r="AG114" s="233"/>
      <c r="AH114" s="152"/>
      <c r="AI114" s="233"/>
      <c r="AJ114" s="266"/>
      <c r="AK114" s="233"/>
      <c r="AL114" s="266"/>
      <c r="AM114" s="197"/>
      <c r="AN114" s="234"/>
      <c r="AO114" s="295"/>
      <c r="AP114" s="234"/>
      <c r="AT114" s="167"/>
      <c r="AU114" s="167"/>
      <c r="AV114" s="176"/>
      <c r="AW114" s="176"/>
      <c r="AX114" s="176"/>
      <c r="AY114" s="176"/>
      <c r="AZ114" s="176"/>
      <c r="BA114" s="176"/>
      <c r="BB114" s="176"/>
      <c r="BC114" s="176"/>
      <c r="BD114" s="176"/>
      <c r="BE114" s="176"/>
      <c r="BF114" s="176"/>
      <c r="BG114" s="176"/>
      <c r="BH114" s="176"/>
      <c r="BI114" s="176"/>
      <c r="BJ114" s="176"/>
      <c r="BK114" s="176"/>
      <c r="BL114" s="176"/>
      <c r="BM114" s="176"/>
      <c r="BN114" s="176"/>
      <c r="BO114" s="176"/>
      <c r="BP114" s="176"/>
      <c r="BQ114" s="176"/>
      <c r="BR114" s="176"/>
      <c r="BS114" s="176"/>
    </row>
    <row r="115" spans="1:71" ht="42" customHeight="1" x14ac:dyDescent="0.2">
      <c r="A115" s="195"/>
      <c r="B115" s="203"/>
      <c r="C115" s="197"/>
      <c r="D115" s="197"/>
      <c r="E115" s="197"/>
      <c r="F115" s="197"/>
      <c r="G115" s="197"/>
      <c r="H115" s="197"/>
      <c r="I115" s="197"/>
      <c r="J115" s="197"/>
      <c r="K115" s="293"/>
      <c r="L115" s="293"/>
      <c r="M115" s="229"/>
      <c r="N115" s="230"/>
      <c r="O115" s="197"/>
      <c r="P115" s="230"/>
      <c r="Q115" s="230"/>
      <c r="R115" s="197"/>
      <c r="S115" s="229"/>
      <c r="T115" s="197"/>
      <c r="U115" s="197"/>
      <c r="V115" s="197"/>
      <c r="W115" s="197"/>
      <c r="X115" s="197"/>
      <c r="Y115" s="229"/>
      <c r="Z115" s="197"/>
      <c r="AA115" s="293"/>
      <c r="AB115" s="197"/>
      <c r="AC115" s="197"/>
      <c r="AD115" s="197"/>
      <c r="AE115" s="231"/>
      <c r="AF115" s="266"/>
      <c r="AG115" s="233"/>
      <c r="AH115" s="152"/>
      <c r="AI115" s="233"/>
      <c r="AJ115" s="266"/>
      <c r="AK115" s="233"/>
      <c r="AL115" s="266"/>
      <c r="AM115" s="197"/>
      <c r="AN115" s="234"/>
      <c r="AO115" s="295"/>
      <c r="AP115" s="234"/>
      <c r="AT115" s="167"/>
      <c r="AU115" s="167"/>
      <c r="AV115" s="176"/>
      <c r="AW115" s="176"/>
      <c r="AX115" s="176"/>
      <c r="AY115" s="176"/>
      <c r="AZ115" s="176"/>
      <c r="BA115" s="176"/>
      <c r="BB115" s="176"/>
      <c r="BC115" s="176"/>
      <c r="BD115" s="176"/>
      <c r="BE115" s="176"/>
      <c r="BF115" s="176"/>
      <c r="BG115" s="176"/>
      <c r="BH115" s="176"/>
      <c r="BI115" s="176"/>
      <c r="BJ115" s="176"/>
      <c r="BK115" s="176"/>
      <c r="BL115" s="176"/>
      <c r="BM115" s="176"/>
      <c r="BN115" s="176"/>
      <c r="BO115" s="176"/>
      <c r="BP115" s="176"/>
      <c r="BQ115" s="176"/>
      <c r="BR115" s="176"/>
      <c r="BS115" s="176"/>
    </row>
    <row r="116" spans="1:71" ht="42" customHeight="1" x14ac:dyDescent="0.2">
      <c r="A116" s="195"/>
      <c r="B116" s="203"/>
      <c r="C116" s="197"/>
      <c r="D116" s="197"/>
      <c r="E116" s="197"/>
      <c r="F116" s="197"/>
      <c r="G116" s="197"/>
      <c r="H116" s="197"/>
      <c r="I116" s="197"/>
      <c r="J116" s="197"/>
      <c r="K116" s="293"/>
      <c r="L116" s="293"/>
      <c r="M116" s="229"/>
      <c r="N116" s="230"/>
      <c r="O116" s="197"/>
      <c r="P116" s="230"/>
      <c r="Q116" s="230"/>
      <c r="R116" s="197"/>
      <c r="S116" s="229"/>
      <c r="T116" s="197"/>
      <c r="U116" s="197"/>
      <c r="V116" s="197"/>
      <c r="W116" s="197"/>
      <c r="X116" s="197"/>
      <c r="Y116" s="229"/>
      <c r="Z116" s="197"/>
      <c r="AA116" s="293"/>
      <c r="AB116" s="197"/>
      <c r="AC116" s="197"/>
      <c r="AD116" s="197"/>
      <c r="AE116" s="231"/>
      <c r="AF116" s="266"/>
      <c r="AG116" s="233"/>
      <c r="AH116" s="152"/>
      <c r="AI116" s="233"/>
      <c r="AJ116" s="266"/>
      <c r="AK116" s="233"/>
      <c r="AL116" s="266"/>
      <c r="AM116" s="197"/>
      <c r="AN116" s="234"/>
      <c r="AO116" s="295"/>
      <c r="AP116" s="234"/>
      <c r="AT116" s="167"/>
      <c r="AU116" s="167"/>
      <c r="AV116" s="176"/>
      <c r="AW116" s="176"/>
      <c r="AX116" s="176"/>
      <c r="AY116" s="176"/>
      <c r="AZ116" s="176"/>
      <c r="BA116" s="176"/>
      <c r="BB116" s="176"/>
      <c r="BC116" s="176"/>
      <c r="BD116" s="176"/>
      <c r="BE116" s="176"/>
      <c r="BF116" s="176"/>
      <c r="BG116" s="176"/>
      <c r="BH116" s="176"/>
      <c r="BI116" s="176"/>
      <c r="BJ116" s="176"/>
      <c r="BK116" s="176"/>
      <c r="BL116" s="176"/>
      <c r="BM116" s="176"/>
      <c r="BN116" s="176"/>
      <c r="BO116" s="176"/>
      <c r="BP116" s="176"/>
      <c r="BQ116" s="176"/>
      <c r="BR116" s="176"/>
      <c r="BS116" s="176"/>
    </row>
    <row r="117" spans="1:71" ht="42" customHeight="1" x14ac:dyDescent="0.2">
      <c r="A117" s="195"/>
      <c r="B117" s="203"/>
      <c r="C117" s="197"/>
      <c r="D117" s="197"/>
      <c r="E117" s="197"/>
      <c r="F117" s="197"/>
      <c r="G117" s="197"/>
      <c r="H117" s="197"/>
      <c r="I117" s="197"/>
      <c r="J117" s="197"/>
      <c r="K117" s="293"/>
      <c r="L117" s="293"/>
      <c r="M117" s="229"/>
      <c r="N117" s="230"/>
      <c r="O117" s="197"/>
      <c r="P117" s="230"/>
      <c r="Q117" s="230"/>
      <c r="R117" s="197"/>
      <c r="S117" s="229"/>
      <c r="T117" s="197"/>
      <c r="U117" s="197"/>
      <c r="V117" s="197"/>
      <c r="W117" s="197"/>
      <c r="X117" s="197"/>
      <c r="Y117" s="229"/>
      <c r="Z117" s="197"/>
      <c r="AA117" s="293"/>
      <c r="AB117" s="197"/>
      <c r="AC117" s="197"/>
      <c r="AD117" s="197"/>
      <c r="AE117" s="231"/>
      <c r="AF117" s="266"/>
      <c r="AG117" s="233"/>
      <c r="AH117" s="152"/>
      <c r="AI117" s="233"/>
      <c r="AJ117" s="266"/>
      <c r="AK117" s="233"/>
      <c r="AL117" s="266"/>
      <c r="AM117" s="197"/>
      <c r="AN117" s="234"/>
      <c r="AO117" s="295"/>
      <c r="AP117" s="234"/>
      <c r="AT117" s="167"/>
      <c r="AU117" s="167"/>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row>
    <row r="118" spans="1:71" ht="42" customHeight="1" x14ac:dyDescent="0.2">
      <c r="A118" s="195"/>
      <c r="B118" s="203"/>
      <c r="C118" s="197"/>
      <c r="D118" s="197"/>
      <c r="E118" s="197"/>
      <c r="F118" s="197"/>
      <c r="G118" s="197"/>
      <c r="H118" s="197"/>
      <c r="I118" s="197"/>
      <c r="J118" s="197"/>
      <c r="K118" s="293"/>
      <c r="L118" s="293"/>
      <c r="M118" s="229"/>
      <c r="N118" s="230"/>
      <c r="O118" s="197"/>
      <c r="P118" s="230"/>
      <c r="Q118" s="230"/>
      <c r="R118" s="197"/>
      <c r="S118" s="229"/>
      <c r="T118" s="197"/>
      <c r="U118" s="197"/>
      <c r="V118" s="197"/>
      <c r="W118" s="197"/>
      <c r="X118" s="197"/>
      <c r="Y118" s="229"/>
      <c r="Z118" s="197"/>
      <c r="AA118" s="293"/>
      <c r="AB118" s="197"/>
      <c r="AC118" s="197"/>
      <c r="AD118" s="197"/>
      <c r="AE118" s="231"/>
      <c r="AF118" s="266"/>
      <c r="AG118" s="233"/>
      <c r="AH118" s="152"/>
      <c r="AI118" s="233"/>
      <c r="AJ118" s="266"/>
      <c r="AK118" s="233"/>
      <c r="AL118" s="266"/>
      <c r="AM118" s="197"/>
      <c r="AN118" s="234"/>
      <c r="AO118" s="295"/>
      <c r="AP118" s="234"/>
      <c r="AT118" s="167"/>
      <c r="AU118" s="167"/>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row>
    <row r="119" spans="1:71" ht="28.5" customHeight="1" x14ac:dyDescent="0.2">
      <c r="B119" s="168"/>
      <c r="C119" s="197"/>
      <c r="D119" s="197"/>
      <c r="E119" s="197"/>
      <c r="F119" s="197"/>
      <c r="G119" s="197"/>
      <c r="H119" s="197"/>
      <c r="I119" s="197"/>
      <c r="J119" s="197"/>
      <c r="K119" s="293"/>
      <c r="L119" s="293"/>
      <c r="M119" s="229"/>
      <c r="N119" s="230"/>
      <c r="O119" s="197"/>
      <c r="P119" s="230"/>
      <c r="Q119" s="230"/>
      <c r="R119" s="197"/>
      <c r="S119" s="229"/>
      <c r="T119" s="197"/>
      <c r="U119" s="197"/>
      <c r="V119" s="197"/>
      <c r="W119" s="197"/>
      <c r="X119" s="197"/>
      <c r="Y119" s="229"/>
      <c r="Z119" s="197"/>
      <c r="AA119" s="293"/>
      <c r="AB119" s="197"/>
      <c r="AC119" s="197"/>
      <c r="AD119" s="197"/>
      <c r="AE119" s="231"/>
      <c r="AF119" s="266"/>
      <c r="AG119" s="233"/>
      <c r="AH119" s="152"/>
      <c r="AI119" s="233"/>
      <c r="AJ119" s="266"/>
      <c r="AK119" s="233"/>
      <c r="AL119" s="266"/>
      <c r="AM119" s="197"/>
      <c r="AN119" s="234"/>
      <c r="AO119" s="295"/>
      <c r="AP119" s="234"/>
      <c r="AT119" s="167"/>
      <c r="AU119" s="167"/>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row>
    <row r="120" spans="1:71" ht="28.5" customHeight="1" x14ac:dyDescent="0.2">
      <c r="B120" s="167"/>
      <c r="C120" s="197"/>
      <c r="D120" s="197"/>
      <c r="E120" s="197"/>
      <c r="F120" s="197"/>
      <c r="G120" s="197"/>
      <c r="H120" s="197"/>
      <c r="I120" s="197"/>
      <c r="J120" s="197"/>
      <c r="K120" s="197"/>
      <c r="L120" s="197"/>
      <c r="M120" s="229"/>
      <c r="N120" s="230"/>
      <c r="O120" s="197"/>
      <c r="P120" s="230"/>
      <c r="Q120" s="230"/>
      <c r="R120" s="197"/>
      <c r="S120" s="229"/>
      <c r="T120" s="197"/>
      <c r="U120" s="197"/>
      <c r="V120" s="197"/>
      <c r="W120" s="197"/>
      <c r="X120" s="197"/>
      <c r="Y120" s="229"/>
      <c r="Z120" s="197"/>
      <c r="AA120" s="197"/>
      <c r="AB120" s="197"/>
      <c r="AC120" s="197"/>
      <c r="AD120" s="197"/>
      <c r="AE120" s="231"/>
      <c r="AF120" s="232"/>
      <c r="AG120" s="233"/>
      <c r="AH120" s="152"/>
      <c r="AI120" s="233"/>
      <c r="AJ120" s="266"/>
      <c r="AK120" s="233"/>
      <c r="AL120" s="232"/>
      <c r="AM120" s="197"/>
      <c r="AN120" s="234"/>
      <c r="AO120" s="234"/>
      <c r="AP120" s="234"/>
      <c r="AQ120" s="125"/>
      <c r="AR120" s="125"/>
      <c r="AS120" s="125"/>
      <c r="AT120" s="167"/>
      <c r="AU120" s="167"/>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row>
    <row r="121" spans="1:71" ht="28.5" customHeight="1" x14ac:dyDescent="0.2">
      <c r="B121" s="125"/>
      <c r="C121" s="197"/>
      <c r="D121" s="197"/>
      <c r="E121" s="197"/>
      <c r="F121" s="197"/>
      <c r="G121" s="197"/>
      <c r="H121" s="197"/>
      <c r="I121" s="197"/>
      <c r="J121" s="197"/>
      <c r="K121" s="197"/>
      <c r="L121" s="197"/>
      <c r="M121" s="229"/>
      <c r="N121" s="230"/>
      <c r="O121" s="197"/>
      <c r="P121" s="230"/>
      <c r="Q121" s="230"/>
      <c r="R121" s="197"/>
      <c r="S121" s="229"/>
      <c r="T121" s="197"/>
      <c r="U121" s="197"/>
      <c r="V121" s="197"/>
      <c r="W121" s="197"/>
      <c r="X121" s="197"/>
      <c r="Y121" s="229"/>
      <c r="Z121" s="197"/>
      <c r="AA121" s="197"/>
      <c r="AB121" s="197"/>
      <c r="AC121" s="197"/>
      <c r="AD121" s="197"/>
      <c r="AE121" s="231"/>
      <c r="AF121" s="232"/>
      <c r="AG121" s="233"/>
      <c r="AH121" s="152"/>
      <c r="AI121" s="233"/>
      <c r="AJ121" s="266"/>
      <c r="AK121" s="233"/>
      <c r="AL121" s="232"/>
      <c r="AM121" s="197"/>
      <c r="AN121" s="234"/>
      <c r="AO121" s="234"/>
      <c r="AP121" s="234"/>
      <c r="AQ121" s="125"/>
      <c r="AR121" s="125"/>
      <c r="AS121" s="125"/>
      <c r="AT121" s="167"/>
      <c r="AU121" s="167"/>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row>
    <row r="122" spans="1:71" ht="28.5" customHeight="1" x14ac:dyDescent="0.2">
      <c r="B122" s="125"/>
      <c r="C122" s="197"/>
      <c r="D122" s="197"/>
      <c r="E122" s="197"/>
      <c r="F122" s="197"/>
      <c r="G122" s="197"/>
      <c r="H122" s="197"/>
      <c r="I122" s="197"/>
      <c r="J122" s="197"/>
      <c r="K122" s="197"/>
      <c r="L122" s="197"/>
      <c r="M122" s="229"/>
      <c r="N122" s="230"/>
      <c r="O122" s="197"/>
      <c r="P122" s="230"/>
      <c r="Q122" s="230"/>
      <c r="R122" s="197"/>
      <c r="S122" s="229"/>
      <c r="T122" s="197"/>
      <c r="U122" s="197"/>
      <c r="V122" s="197"/>
      <c r="W122" s="197"/>
      <c r="X122" s="197"/>
      <c r="Y122" s="229"/>
      <c r="Z122" s="197"/>
      <c r="AA122" s="197"/>
      <c r="AB122" s="197"/>
      <c r="AC122" s="197"/>
      <c r="AD122" s="197"/>
      <c r="AE122" s="231"/>
      <c r="AF122" s="232"/>
      <c r="AG122" s="233"/>
      <c r="AH122" s="152"/>
      <c r="AI122" s="233"/>
      <c r="AJ122" s="266"/>
      <c r="AK122" s="233"/>
      <c r="AL122" s="232"/>
      <c r="AM122" s="197"/>
      <c r="AN122" s="234"/>
      <c r="AO122" s="234"/>
      <c r="AP122" s="234"/>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row>
    <row r="123" spans="1:71" ht="28.5" customHeight="1" x14ac:dyDescent="0.2">
      <c r="B123" s="125"/>
      <c r="C123" s="197"/>
      <c r="D123" s="197"/>
      <c r="E123" s="197"/>
      <c r="F123" s="197"/>
      <c r="G123" s="197"/>
      <c r="H123" s="197"/>
      <c r="I123" s="197"/>
      <c r="J123" s="197"/>
      <c r="K123" s="197"/>
      <c r="L123" s="197"/>
      <c r="M123" s="229"/>
      <c r="N123" s="230"/>
      <c r="O123" s="197"/>
      <c r="P123" s="230"/>
      <c r="Q123" s="230"/>
      <c r="R123" s="197"/>
      <c r="S123" s="229"/>
      <c r="T123" s="197"/>
      <c r="U123" s="197"/>
      <c r="V123" s="197"/>
      <c r="W123" s="197"/>
      <c r="X123" s="197"/>
      <c r="Y123" s="229"/>
      <c r="Z123" s="197"/>
      <c r="AA123" s="197"/>
      <c r="AB123" s="197"/>
      <c r="AC123" s="197"/>
      <c r="AD123" s="197"/>
      <c r="AE123" s="231"/>
      <c r="AF123" s="232"/>
      <c r="AG123" s="233"/>
      <c r="AH123" s="152"/>
      <c r="AI123" s="233"/>
      <c r="AJ123" s="266"/>
      <c r="AK123" s="233"/>
      <c r="AL123" s="232"/>
      <c r="AM123" s="197"/>
      <c r="AN123" s="234"/>
      <c r="AO123" s="234"/>
      <c r="AP123" s="234"/>
      <c r="AQ123" s="176"/>
      <c r="AR123" s="176"/>
      <c r="AS123" s="176"/>
      <c r="AT123" s="176"/>
      <c r="AU123" s="176"/>
      <c r="AV123" s="176"/>
      <c r="AW123" s="176"/>
      <c r="AX123" s="176"/>
      <c r="AY123" s="176"/>
      <c r="AZ123" s="176"/>
      <c r="BA123" s="176"/>
      <c r="BB123" s="176"/>
      <c r="BC123" s="176"/>
      <c r="BD123" s="176"/>
      <c r="BE123" s="176"/>
      <c r="BF123" s="176"/>
      <c r="BG123" s="176"/>
      <c r="BH123" s="176"/>
      <c r="BI123" s="176"/>
      <c r="BJ123" s="176"/>
      <c r="BK123" s="176"/>
      <c r="BL123" s="176"/>
      <c r="BM123" s="176"/>
      <c r="BN123" s="176"/>
      <c r="BO123" s="176"/>
      <c r="BP123" s="176"/>
      <c r="BQ123" s="176"/>
      <c r="BR123" s="176"/>
      <c r="BS123" s="176"/>
    </row>
    <row r="124" spans="1:71" ht="28.5" customHeight="1" x14ac:dyDescent="0.2">
      <c r="B124" s="125"/>
      <c r="C124" s="197"/>
      <c r="D124" s="197"/>
      <c r="E124" s="197"/>
      <c r="F124" s="197"/>
      <c r="G124" s="197"/>
      <c r="H124" s="197"/>
      <c r="I124" s="197"/>
      <c r="J124" s="197"/>
      <c r="K124" s="197"/>
      <c r="L124" s="197"/>
      <c r="M124" s="229"/>
      <c r="N124" s="230"/>
      <c r="O124" s="197"/>
      <c r="P124" s="230"/>
      <c r="Q124" s="230"/>
      <c r="R124" s="197"/>
      <c r="S124" s="229"/>
      <c r="T124" s="197"/>
      <c r="U124" s="197"/>
      <c r="V124" s="197"/>
      <c r="W124" s="197"/>
      <c r="X124" s="197"/>
      <c r="Y124" s="229"/>
      <c r="Z124" s="197"/>
      <c r="AA124" s="197"/>
      <c r="AB124" s="197"/>
      <c r="AC124" s="197"/>
      <c r="AD124" s="197"/>
      <c r="AE124" s="231"/>
      <c r="AF124" s="232"/>
      <c r="AG124" s="233"/>
      <c r="AH124" s="152"/>
      <c r="AI124" s="233"/>
      <c r="AJ124" s="266"/>
      <c r="AK124" s="233"/>
      <c r="AL124" s="232"/>
      <c r="AM124" s="197"/>
      <c r="AN124" s="234"/>
      <c r="AO124" s="234"/>
      <c r="AP124" s="234"/>
      <c r="AQ124" s="176"/>
      <c r="AR124" s="176"/>
      <c r="AS124" s="176"/>
      <c r="AT124" s="176"/>
      <c r="AU124" s="176"/>
      <c r="AV124" s="176"/>
      <c r="AW124" s="176"/>
      <c r="AX124" s="176"/>
      <c r="AY124" s="176"/>
      <c r="AZ124" s="176"/>
      <c r="BA124" s="176"/>
      <c r="BB124" s="176"/>
      <c r="BC124" s="176"/>
      <c r="BD124" s="176"/>
      <c r="BE124" s="176"/>
      <c r="BF124" s="176"/>
      <c r="BG124" s="176"/>
      <c r="BH124" s="176"/>
      <c r="BI124" s="176"/>
      <c r="BJ124" s="176"/>
      <c r="BK124" s="176"/>
      <c r="BL124" s="176"/>
      <c r="BM124" s="176"/>
      <c r="BN124" s="176"/>
      <c r="BO124" s="176"/>
      <c r="BP124" s="176"/>
      <c r="BQ124" s="176"/>
      <c r="BR124" s="176"/>
      <c r="BS124" s="176"/>
    </row>
    <row r="125" spans="1:71" ht="28.5" customHeight="1" x14ac:dyDescent="0.2">
      <c r="B125" s="125"/>
      <c r="C125" s="197"/>
      <c r="D125" s="197"/>
      <c r="E125" s="197"/>
      <c r="F125" s="197"/>
      <c r="G125" s="197"/>
      <c r="H125" s="197"/>
      <c r="I125" s="197"/>
      <c r="J125" s="197"/>
      <c r="K125" s="197"/>
      <c r="L125" s="197"/>
      <c r="M125" s="229"/>
      <c r="N125" s="230"/>
      <c r="O125" s="197"/>
      <c r="P125" s="230"/>
      <c r="Q125" s="230"/>
      <c r="R125" s="197"/>
      <c r="S125" s="229"/>
      <c r="T125" s="197"/>
      <c r="U125" s="197"/>
      <c r="V125" s="197"/>
      <c r="W125" s="197"/>
      <c r="X125" s="197"/>
      <c r="Y125" s="229"/>
      <c r="Z125" s="197"/>
      <c r="AA125" s="197"/>
      <c r="AB125" s="197"/>
      <c r="AC125" s="197"/>
      <c r="AD125" s="197"/>
      <c r="AE125" s="231"/>
      <c r="AF125" s="232"/>
      <c r="AG125" s="233"/>
      <c r="AH125" s="152"/>
      <c r="AI125" s="233"/>
      <c r="AJ125" s="266"/>
      <c r="AK125" s="233"/>
      <c r="AL125" s="232"/>
      <c r="AM125" s="197"/>
      <c r="AN125" s="234"/>
      <c r="AO125" s="234"/>
      <c r="AP125" s="234"/>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row>
    <row r="126" spans="1:71" ht="28.5" customHeight="1" x14ac:dyDescent="0.2">
      <c r="B126" s="125"/>
      <c r="C126" s="197"/>
      <c r="D126" s="197"/>
      <c r="E126" s="197"/>
      <c r="F126" s="197"/>
      <c r="G126" s="197"/>
      <c r="H126" s="197"/>
      <c r="I126" s="197"/>
      <c r="J126" s="197"/>
      <c r="K126" s="197"/>
      <c r="L126" s="197"/>
      <c r="M126" s="229"/>
      <c r="N126" s="230"/>
      <c r="O126" s="197"/>
      <c r="P126" s="230"/>
      <c r="Q126" s="230"/>
      <c r="R126" s="197"/>
      <c r="S126" s="229"/>
      <c r="T126" s="197"/>
      <c r="U126" s="197"/>
      <c r="V126" s="197"/>
      <c r="W126" s="197"/>
      <c r="X126" s="197"/>
      <c r="Y126" s="229"/>
      <c r="Z126" s="197"/>
      <c r="AA126" s="197"/>
      <c r="AB126" s="197"/>
      <c r="AC126" s="197"/>
      <c r="AD126" s="197"/>
      <c r="AE126" s="231"/>
      <c r="AF126" s="232"/>
      <c r="AG126" s="233"/>
      <c r="AH126" s="152"/>
      <c r="AI126" s="233"/>
      <c r="AJ126" s="266"/>
      <c r="AK126" s="233"/>
      <c r="AL126" s="232"/>
      <c r="AM126" s="197"/>
      <c r="AN126" s="234"/>
      <c r="AO126" s="234"/>
      <c r="AP126" s="234"/>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row>
    <row r="127" spans="1:71" ht="28.5" customHeight="1" x14ac:dyDescent="0.2">
      <c r="B127" s="125"/>
      <c r="C127" s="197"/>
      <c r="D127" s="197"/>
      <c r="E127" s="197"/>
      <c r="F127" s="197"/>
      <c r="G127" s="197"/>
      <c r="H127" s="197"/>
      <c r="I127" s="197"/>
      <c r="J127" s="197"/>
      <c r="K127" s="197"/>
      <c r="L127" s="197"/>
      <c r="M127" s="229"/>
      <c r="N127" s="230"/>
      <c r="O127" s="197"/>
      <c r="P127" s="230"/>
      <c r="Q127" s="230"/>
      <c r="R127" s="197"/>
      <c r="S127" s="229"/>
      <c r="T127" s="197"/>
      <c r="U127" s="197"/>
      <c r="V127" s="197"/>
      <c r="W127" s="197"/>
      <c r="X127" s="197"/>
      <c r="Y127" s="229"/>
      <c r="Z127" s="197"/>
      <c r="AA127" s="197"/>
      <c r="AB127" s="197"/>
      <c r="AC127" s="197"/>
      <c r="AD127" s="197"/>
      <c r="AE127" s="231"/>
      <c r="AF127" s="232"/>
      <c r="AG127" s="233"/>
      <c r="AH127" s="152"/>
      <c r="AI127" s="233"/>
      <c r="AJ127" s="266"/>
      <c r="AK127" s="233"/>
      <c r="AL127" s="232"/>
      <c r="AM127" s="197"/>
      <c r="AN127" s="234"/>
      <c r="AO127" s="234"/>
      <c r="AP127" s="234"/>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row>
    <row r="128" spans="1:71" ht="28.5" customHeight="1" x14ac:dyDescent="0.2">
      <c r="B128" s="125"/>
      <c r="C128" s="197"/>
      <c r="D128" s="197"/>
      <c r="E128" s="197"/>
      <c r="F128" s="197"/>
      <c r="G128" s="197"/>
      <c r="H128" s="197"/>
      <c r="I128" s="197"/>
      <c r="J128" s="197"/>
      <c r="K128" s="197"/>
      <c r="L128" s="197"/>
      <c r="M128" s="229"/>
      <c r="N128" s="230"/>
      <c r="O128" s="197"/>
      <c r="P128" s="230"/>
      <c r="Q128" s="230"/>
      <c r="R128" s="197"/>
      <c r="S128" s="229"/>
      <c r="T128" s="197"/>
      <c r="U128" s="197"/>
      <c r="V128" s="197"/>
      <c r="W128" s="197"/>
      <c r="X128" s="197"/>
      <c r="Y128" s="229"/>
      <c r="Z128" s="197"/>
      <c r="AA128" s="197"/>
      <c r="AB128" s="197"/>
      <c r="AC128" s="197"/>
      <c r="AD128" s="197"/>
      <c r="AE128" s="231"/>
      <c r="AF128" s="232"/>
      <c r="AG128" s="233"/>
      <c r="AH128" s="152"/>
      <c r="AI128" s="233"/>
      <c r="AJ128" s="266"/>
      <c r="AK128" s="233"/>
      <c r="AL128" s="232"/>
      <c r="AM128" s="197"/>
      <c r="AN128" s="234"/>
      <c r="AO128" s="234"/>
      <c r="AP128" s="234"/>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row>
    <row r="129" spans="2:71" ht="28.5" customHeight="1" x14ac:dyDescent="0.2">
      <c r="B129" s="125"/>
      <c r="C129" s="197"/>
      <c r="D129" s="197"/>
      <c r="E129" s="197"/>
      <c r="F129" s="197"/>
      <c r="G129" s="197"/>
      <c r="H129" s="197"/>
      <c r="I129" s="197"/>
      <c r="J129" s="197"/>
      <c r="K129" s="197"/>
      <c r="L129" s="197"/>
      <c r="M129" s="229"/>
      <c r="N129" s="230"/>
      <c r="O129" s="197"/>
      <c r="P129" s="230"/>
      <c r="Q129" s="230"/>
      <c r="R129" s="197"/>
      <c r="S129" s="229"/>
      <c r="T129" s="197"/>
      <c r="U129" s="197"/>
      <c r="V129" s="197"/>
      <c r="W129" s="197"/>
      <c r="X129" s="197"/>
      <c r="Y129" s="229"/>
      <c r="Z129" s="197"/>
      <c r="AA129" s="197"/>
      <c r="AB129" s="197"/>
      <c r="AC129" s="197"/>
      <c r="AD129" s="197"/>
      <c r="AE129" s="231"/>
      <c r="AF129" s="232"/>
      <c r="AG129" s="233"/>
      <c r="AH129" s="152"/>
      <c r="AI129" s="233"/>
      <c r="AJ129" s="266"/>
      <c r="AK129" s="233"/>
      <c r="AL129" s="232"/>
      <c r="AM129" s="197"/>
      <c r="AN129" s="234"/>
      <c r="AO129" s="234"/>
      <c r="AP129" s="234"/>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row>
    <row r="130" spans="2:71" ht="28.5" customHeight="1" x14ac:dyDescent="0.2">
      <c r="B130" s="125"/>
      <c r="C130" s="197"/>
      <c r="D130" s="197"/>
      <c r="E130" s="197"/>
      <c r="F130" s="197"/>
      <c r="G130" s="197"/>
      <c r="H130" s="197"/>
      <c r="I130" s="197"/>
      <c r="J130" s="197"/>
      <c r="K130" s="197"/>
      <c r="L130" s="197"/>
      <c r="M130" s="229"/>
      <c r="N130" s="230"/>
      <c r="O130" s="197"/>
      <c r="P130" s="230"/>
      <c r="Q130" s="230"/>
      <c r="R130" s="197"/>
      <c r="S130" s="229"/>
      <c r="T130" s="197"/>
      <c r="U130" s="197"/>
      <c r="V130" s="197"/>
      <c r="W130" s="197"/>
      <c r="X130" s="197"/>
      <c r="Y130" s="229"/>
      <c r="Z130" s="197"/>
      <c r="AA130" s="197"/>
      <c r="AB130" s="197"/>
      <c r="AC130" s="197"/>
      <c r="AD130" s="197"/>
      <c r="AE130" s="231"/>
      <c r="AF130" s="232"/>
      <c r="AG130" s="233"/>
      <c r="AH130" s="152"/>
      <c r="AI130" s="233"/>
      <c r="AJ130" s="266"/>
      <c r="AK130" s="233"/>
      <c r="AL130" s="232"/>
      <c r="AM130" s="197"/>
      <c r="AN130" s="234"/>
      <c r="AO130" s="234"/>
      <c r="AP130" s="234"/>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row>
    <row r="131" spans="2:71" ht="28.5" customHeight="1" x14ac:dyDescent="0.2">
      <c r="B131" s="125"/>
      <c r="C131" s="197"/>
      <c r="D131" s="197"/>
      <c r="E131" s="197"/>
      <c r="F131" s="197"/>
      <c r="G131" s="197"/>
      <c r="H131" s="197"/>
      <c r="I131" s="197"/>
      <c r="J131" s="197"/>
      <c r="K131" s="197"/>
      <c r="L131" s="197"/>
      <c r="M131" s="229"/>
      <c r="N131" s="230"/>
      <c r="O131" s="197"/>
      <c r="P131" s="230"/>
      <c r="Q131" s="230"/>
      <c r="R131" s="197"/>
      <c r="S131" s="229"/>
      <c r="T131" s="197"/>
      <c r="U131" s="197"/>
      <c r="V131" s="197"/>
      <c r="W131" s="197"/>
      <c r="X131" s="197"/>
      <c r="Y131" s="229"/>
      <c r="Z131" s="197"/>
      <c r="AA131" s="197"/>
      <c r="AB131" s="197"/>
      <c r="AC131" s="197"/>
      <c r="AD131" s="197"/>
      <c r="AE131" s="231"/>
      <c r="AF131" s="232"/>
      <c r="AG131" s="233"/>
      <c r="AH131" s="152"/>
      <c r="AI131" s="233"/>
      <c r="AJ131" s="266"/>
      <c r="AK131" s="233"/>
      <c r="AL131" s="232"/>
      <c r="AM131" s="197"/>
      <c r="AN131" s="234"/>
      <c r="AO131" s="234"/>
      <c r="AP131" s="234"/>
      <c r="AQ131" s="176"/>
      <c r="AR131" s="176"/>
      <c r="AS131" s="176"/>
      <c r="AT131" s="176"/>
      <c r="AU131" s="176"/>
      <c r="AV131" s="176"/>
      <c r="AW131" s="176"/>
      <c r="AX131" s="176"/>
      <c r="AY131" s="176"/>
      <c r="AZ131" s="176"/>
      <c r="BA131" s="176"/>
      <c r="BB131" s="176"/>
      <c r="BC131" s="176"/>
      <c r="BD131" s="176"/>
      <c r="BE131" s="176"/>
      <c r="BF131" s="176"/>
      <c r="BG131" s="176"/>
      <c r="BH131" s="176"/>
      <c r="BI131" s="176"/>
      <c r="BJ131" s="176"/>
      <c r="BK131" s="176"/>
      <c r="BL131" s="176"/>
      <c r="BM131" s="176"/>
      <c r="BN131" s="176"/>
      <c r="BO131" s="176"/>
      <c r="BP131" s="176"/>
      <c r="BQ131" s="176"/>
      <c r="BR131" s="176"/>
      <c r="BS131" s="176"/>
    </row>
    <row r="132" spans="2:71" ht="28.5" customHeight="1" x14ac:dyDescent="0.2">
      <c r="B132" s="125"/>
      <c r="C132" s="197"/>
      <c r="D132" s="197"/>
      <c r="E132" s="197"/>
      <c r="F132" s="197"/>
      <c r="G132" s="197"/>
      <c r="H132" s="197"/>
      <c r="I132" s="197"/>
      <c r="J132" s="197"/>
      <c r="K132" s="197"/>
      <c r="L132" s="197"/>
      <c r="M132" s="229"/>
      <c r="N132" s="230"/>
      <c r="O132" s="197"/>
      <c r="P132" s="230"/>
      <c r="Q132" s="230"/>
      <c r="R132" s="197"/>
      <c r="S132" s="229"/>
      <c r="T132" s="197"/>
      <c r="U132" s="197"/>
      <c r="V132" s="197"/>
      <c r="W132" s="197"/>
      <c r="X132" s="197"/>
      <c r="Y132" s="229"/>
      <c r="Z132" s="197"/>
      <c r="AA132" s="197"/>
      <c r="AB132" s="197"/>
      <c r="AC132" s="197"/>
      <c r="AD132" s="197"/>
      <c r="AE132" s="231"/>
      <c r="AF132" s="232"/>
      <c r="AG132" s="233"/>
      <c r="AH132" s="152"/>
      <c r="AI132" s="233"/>
      <c r="AJ132" s="266"/>
      <c r="AK132" s="233"/>
      <c r="AL132" s="232"/>
      <c r="AM132" s="197"/>
      <c r="AN132" s="234"/>
      <c r="AO132" s="234"/>
      <c r="AP132" s="234"/>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row>
    <row r="133" spans="2:71" ht="28.5" customHeight="1" x14ac:dyDescent="0.2">
      <c r="B133" s="125"/>
      <c r="C133" s="197"/>
      <c r="D133" s="197"/>
      <c r="E133" s="197"/>
      <c r="F133" s="197"/>
      <c r="G133" s="197"/>
      <c r="H133" s="197"/>
      <c r="I133" s="197"/>
      <c r="J133" s="197"/>
      <c r="K133" s="197"/>
      <c r="L133" s="197"/>
      <c r="M133" s="229"/>
      <c r="N133" s="230"/>
      <c r="O133" s="197"/>
      <c r="P133" s="230"/>
      <c r="Q133" s="230"/>
      <c r="R133" s="197"/>
      <c r="S133" s="229"/>
      <c r="T133" s="197"/>
      <c r="U133" s="197"/>
      <c r="V133" s="197"/>
      <c r="W133" s="197"/>
      <c r="X133" s="197"/>
      <c r="Y133" s="229"/>
      <c r="Z133" s="197"/>
      <c r="AA133" s="197"/>
      <c r="AB133" s="197"/>
      <c r="AC133" s="197"/>
      <c r="AD133" s="197"/>
      <c r="AE133" s="231"/>
      <c r="AF133" s="232"/>
      <c r="AG133" s="233"/>
      <c r="AH133" s="152"/>
      <c r="AI133" s="233"/>
      <c r="AJ133" s="266"/>
      <c r="AK133" s="233"/>
      <c r="AL133" s="232"/>
      <c r="AM133" s="197"/>
      <c r="AN133" s="234"/>
      <c r="AO133" s="234"/>
      <c r="AP133" s="234"/>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row>
    <row r="134" spans="2:71" ht="28.5" customHeight="1" x14ac:dyDescent="0.2">
      <c r="B134" s="125"/>
      <c r="C134" s="197"/>
      <c r="D134" s="197"/>
      <c r="E134" s="197"/>
      <c r="F134" s="197"/>
      <c r="G134" s="197"/>
      <c r="H134" s="197"/>
      <c r="I134" s="197"/>
      <c r="J134" s="197"/>
      <c r="K134" s="197"/>
      <c r="L134" s="197"/>
      <c r="M134" s="229"/>
      <c r="N134" s="230"/>
      <c r="O134" s="197"/>
      <c r="P134" s="230"/>
      <c r="Q134" s="230"/>
      <c r="R134" s="197"/>
      <c r="S134" s="229"/>
      <c r="T134" s="197"/>
      <c r="U134" s="197"/>
      <c r="V134" s="197"/>
      <c r="W134" s="197"/>
      <c r="X134" s="197"/>
      <c r="Y134" s="229"/>
      <c r="Z134" s="197"/>
      <c r="AA134" s="197"/>
      <c r="AB134" s="197"/>
      <c r="AC134" s="197"/>
      <c r="AD134" s="197"/>
      <c r="AE134" s="231"/>
      <c r="AF134" s="232"/>
      <c r="AG134" s="233"/>
      <c r="AH134" s="152"/>
      <c r="AI134" s="233"/>
      <c r="AJ134" s="266"/>
      <c r="AK134" s="233"/>
      <c r="AL134" s="232"/>
      <c r="AM134" s="197"/>
      <c r="AN134" s="234"/>
      <c r="AO134" s="234"/>
      <c r="AP134" s="234"/>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row>
    <row r="135" spans="2:71" ht="28.5" customHeight="1" x14ac:dyDescent="0.2">
      <c r="B135" s="125"/>
      <c r="C135" s="197"/>
      <c r="D135" s="197"/>
      <c r="E135" s="197"/>
      <c r="F135" s="197"/>
      <c r="G135" s="197"/>
      <c r="H135" s="197"/>
      <c r="I135" s="197"/>
      <c r="J135" s="197"/>
      <c r="K135" s="197"/>
      <c r="L135" s="197"/>
      <c r="M135" s="229"/>
      <c r="N135" s="230"/>
      <c r="O135" s="197"/>
      <c r="P135" s="230"/>
      <c r="Q135" s="230"/>
      <c r="R135" s="197"/>
      <c r="S135" s="229"/>
      <c r="T135" s="197"/>
      <c r="U135" s="197"/>
      <c r="V135" s="197"/>
      <c r="W135" s="197"/>
      <c r="X135" s="197"/>
      <c r="Y135" s="229"/>
      <c r="Z135" s="197"/>
      <c r="AA135" s="197"/>
      <c r="AB135" s="197"/>
      <c r="AC135" s="197"/>
      <c r="AD135" s="197"/>
      <c r="AE135" s="231"/>
      <c r="AF135" s="232"/>
      <c r="AG135" s="233"/>
      <c r="AH135" s="152"/>
      <c r="AI135" s="233"/>
      <c r="AJ135" s="266"/>
      <c r="AK135" s="233"/>
      <c r="AL135" s="232"/>
      <c r="AM135" s="197"/>
      <c r="AN135" s="234"/>
      <c r="AO135" s="234"/>
      <c r="AP135" s="234"/>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row>
    <row r="136" spans="2:71" ht="28.5" customHeight="1" x14ac:dyDescent="0.2">
      <c r="B136" s="125"/>
      <c r="C136" s="197"/>
      <c r="D136" s="197"/>
      <c r="E136" s="197"/>
      <c r="F136" s="197"/>
      <c r="G136" s="197"/>
      <c r="H136" s="197"/>
      <c r="I136" s="197"/>
      <c r="J136" s="197"/>
      <c r="K136" s="197"/>
      <c r="L136" s="197"/>
      <c r="M136" s="229"/>
      <c r="N136" s="230"/>
      <c r="O136" s="197"/>
      <c r="P136" s="230"/>
      <c r="Q136" s="230"/>
      <c r="R136" s="197"/>
      <c r="S136" s="229"/>
      <c r="T136" s="197"/>
      <c r="U136" s="197"/>
      <c r="V136" s="197"/>
      <c r="W136" s="197"/>
      <c r="X136" s="197"/>
      <c r="Y136" s="229"/>
      <c r="Z136" s="197"/>
      <c r="AA136" s="197"/>
      <c r="AB136" s="197"/>
      <c r="AC136" s="197"/>
      <c r="AD136" s="197"/>
      <c r="AE136" s="231"/>
      <c r="AF136" s="232"/>
      <c r="AG136" s="233"/>
      <c r="AH136" s="152"/>
      <c r="AI136" s="233"/>
      <c r="AJ136" s="266"/>
      <c r="AK136" s="233"/>
      <c r="AL136" s="232"/>
      <c r="AM136" s="197"/>
      <c r="AN136" s="234"/>
      <c r="AO136" s="234"/>
      <c r="AP136" s="234"/>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row>
    <row r="137" spans="2:71" ht="28.5" customHeight="1" x14ac:dyDescent="0.2">
      <c r="B137" s="125"/>
      <c r="C137" s="197"/>
      <c r="D137" s="197"/>
      <c r="E137" s="197"/>
      <c r="F137" s="197"/>
      <c r="G137" s="197"/>
      <c r="H137" s="197"/>
      <c r="I137" s="197"/>
      <c r="J137" s="197"/>
      <c r="K137" s="197"/>
      <c r="L137" s="197"/>
      <c r="M137" s="229"/>
      <c r="N137" s="230"/>
      <c r="O137" s="197"/>
      <c r="P137" s="230"/>
      <c r="Q137" s="230"/>
      <c r="R137" s="197"/>
      <c r="S137" s="229"/>
      <c r="T137" s="197"/>
      <c r="U137" s="197"/>
      <c r="V137" s="197"/>
      <c r="W137" s="197"/>
      <c r="X137" s="197"/>
      <c r="Y137" s="229"/>
      <c r="Z137" s="197"/>
      <c r="AA137" s="197"/>
      <c r="AB137" s="197"/>
      <c r="AC137" s="197"/>
      <c r="AD137" s="197"/>
      <c r="AE137" s="231"/>
      <c r="AF137" s="232"/>
      <c r="AG137" s="233"/>
      <c r="AH137" s="152"/>
      <c r="AI137" s="233"/>
      <c r="AJ137" s="266"/>
      <c r="AK137" s="233"/>
      <c r="AL137" s="232"/>
      <c r="AM137" s="197"/>
      <c r="AN137" s="234"/>
      <c r="AO137" s="234"/>
      <c r="AP137" s="234"/>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row>
    <row r="138" spans="2:71" ht="28.5" customHeight="1" x14ac:dyDescent="0.2">
      <c r="B138" s="125"/>
      <c r="C138" s="197"/>
      <c r="D138" s="197"/>
      <c r="E138" s="197"/>
      <c r="F138" s="197"/>
      <c r="G138" s="197"/>
      <c r="H138" s="197"/>
      <c r="I138" s="197"/>
      <c r="J138" s="197"/>
      <c r="K138" s="197"/>
      <c r="L138" s="197"/>
      <c r="M138" s="229"/>
      <c r="N138" s="230"/>
      <c r="O138" s="197"/>
      <c r="P138" s="230"/>
      <c r="Q138" s="230"/>
      <c r="R138" s="197"/>
      <c r="S138" s="229"/>
      <c r="T138" s="197"/>
      <c r="U138" s="197"/>
      <c r="V138" s="197"/>
      <c r="W138" s="197"/>
      <c r="X138" s="197"/>
      <c r="Y138" s="229"/>
      <c r="Z138" s="197"/>
      <c r="AA138" s="197"/>
      <c r="AB138" s="197"/>
      <c r="AC138" s="197"/>
      <c r="AD138" s="197"/>
      <c r="AE138" s="231"/>
      <c r="AF138" s="232"/>
      <c r="AG138" s="233"/>
      <c r="AH138" s="152"/>
      <c r="AI138" s="233"/>
      <c r="AJ138" s="266"/>
      <c r="AK138" s="233"/>
      <c r="AL138" s="232"/>
      <c r="AM138" s="197"/>
      <c r="AN138" s="234"/>
      <c r="AO138" s="234"/>
      <c r="AP138" s="234"/>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row>
    <row r="139" spans="2:71" ht="28.5" customHeight="1" x14ac:dyDescent="0.2">
      <c r="B139" s="125"/>
      <c r="C139" s="197"/>
      <c r="D139" s="197"/>
      <c r="E139" s="197"/>
      <c r="F139" s="197"/>
      <c r="G139" s="197"/>
      <c r="H139" s="197"/>
      <c r="I139" s="197"/>
      <c r="J139" s="197"/>
      <c r="K139" s="197"/>
      <c r="L139" s="197"/>
      <c r="M139" s="229"/>
      <c r="N139" s="230"/>
      <c r="O139" s="197"/>
      <c r="P139" s="230"/>
      <c r="Q139" s="230"/>
      <c r="R139" s="197"/>
      <c r="S139" s="229"/>
      <c r="T139" s="197"/>
      <c r="U139" s="197"/>
      <c r="V139" s="197"/>
      <c r="W139" s="197"/>
      <c r="X139" s="197"/>
      <c r="Y139" s="229"/>
      <c r="Z139" s="197"/>
      <c r="AA139" s="197"/>
      <c r="AB139" s="197"/>
      <c r="AC139" s="197"/>
      <c r="AD139" s="197"/>
      <c r="AE139" s="231"/>
      <c r="AF139" s="232"/>
      <c r="AG139" s="233"/>
      <c r="AH139" s="152"/>
      <c r="AI139" s="233"/>
      <c r="AJ139" s="266"/>
      <c r="AK139" s="233"/>
      <c r="AL139" s="232"/>
      <c r="AM139" s="197"/>
      <c r="AN139" s="234"/>
      <c r="AO139" s="234"/>
      <c r="AP139" s="234"/>
      <c r="AQ139" s="176"/>
      <c r="AR139" s="176"/>
      <c r="AS139" s="176"/>
      <c r="AT139" s="176"/>
      <c r="AU139" s="176"/>
      <c r="AV139" s="176"/>
      <c r="AW139" s="176"/>
      <c r="AX139" s="176"/>
      <c r="AY139" s="176"/>
      <c r="AZ139" s="176"/>
      <c r="BA139" s="176"/>
      <c r="BB139" s="176"/>
      <c r="BC139" s="176"/>
      <c r="BD139" s="176"/>
      <c r="BE139" s="176"/>
      <c r="BF139" s="176"/>
      <c r="BG139" s="176"/>
      <c r="BH139" s="176"/>
      <c r="BI139" s="176"/>
      <c r="BJ139" s="176"/>
      <c r="BK139" s="176"/>
      <c r="BL139" s="176"/>
      <c r="BM139" s="176"/>
      <c r="BN139" s="176"/>
      <c r="BO139" s="176"/>
      <c r="BP139" s="176"/>
      <c r="BQ139" s="176"/>
      <c r="BR139" s="176"/>
      <c r="BS139" s="176"/>
    </row>
    <row r="140" spans="2:71" ht="28.5" customHeight="1" x14ac:dyDescent="0.2">
      <c r="B140" s="125"/>
      <c r="C140" s="197"/>
      <c r="D140" s="197"/>
      <c r="E140" s="197"/>
      <c r="F140" s="197"/>
      <c r="G140" s="197"/>
      <c r="H140" s="197"/>
      <c r="I140" s="197"/>
      <c r="J140" s="197"/>
      <c r="K140" s="197"/>
      <c r="L140" s="197"/>
      <c r="M140" s="229"/>
      <c r="N140" s="230"/>
      <c r="O140" s="197"/>
      <c r="P140" s="230"/>
      <c r="Q140" s="230"/>
      <c r="R140" s="197"/>
      <c r="S140" s="229"/>
      <c r="T140" s="197"/>
      <c r="U140" s="197"/>
      <c r="V140" s="197"/>
      <c r="W140" s="197"/>
      <c r="X140" s="197"/>
      <c r="Y140" s="229"/>
      <c r="Z140" s="197"/>
      <c r="AA140" s="197"/>
      <c r="AB140" s="197"/>
      <c r="AC140" s="197"/>
      <c r="AD140" s="197"/>
      <c r="AE140" s="231"/>
      <c r="AF140" s="232"/>
      <c r="AG140" s="233"/>
      <c r="AH140" s="152"/>
      <c r="AI140" s="233"/>
      <c r="AJ140" s="266"/>
      <c r="AK140" s="233"/>
      <c r="AL140" s="232"/>
      <c r="AM140" s="197"/>
      <c r="AN140" s="234"/>
      <c r="AO140" s="234"/>
      <c r="AP140" s="234"/>
      <c r="AQ140" s="176"/>
      <c r="AR140" s="176"/>
      <c r="AS140" s="176"/>
      <c r="AT140" s="176"/>
      <c r="AU140" s="176"/>
      <c r="AV140" s="176"/>
      <c r="AW140" s="176"/>
      <c r="AX140" s="176"/>
      <c r="AY140" s="176"/>
      <c r="AZ140" s="176"/>
      <c r="BA140" s="176"/>
      <c r="BB140" s="176"/>
      <c r="BC140" s="176"/>
      <c r="BD140" s="176"/>
      <c r="BE140" s="176"/>
      <c r="BF140" s="176"/>
      <c r="BG140" s="176"/>
      <c r="BH140" s="176"/>
      <c r="BI140" s="176"/>
      <c r="BJ140" s="176"/>
      <c r="BK140" s="176"/>
      <c r="BL140" s="176"/>
      <c r="BM140" s="176"/>
      <c r="BN140" s="176"/>
      <c r="BO140" s="176"/>
      <c r="BP140" s="176"/>
      <c r="BQ140" s="176"/>
      <c r="BR140" s="176"/>
      <c r="BS140" s="176"/>
    </row>
    <row r="141" spans="2:71" ht="28.5" customHeight="1" x14ac:dyDescent="0.2">
      <c r="B141" s="125"/>
      <c r="C141" s="197"/>
      <c r="D141" s="197"/>
      <c r="E141" s="197"/>
      <c r="F141" s="197"/>
      <c r="G141" s="197"/>
      <c r="H141" s="197"/>
      <c r="I141" s="197"/>
      <c r="J141" s="197"/>
      <c r="K141" s="197"/>
      <c r="L141" s="197"/>
      <c r="M141" s="229"/>
      <c r="N141" s="230"/>
      <c r="O141" s="197"/>
      <c r="P141" s="230"/>
      <c r="Q141" s="230"/>
      <c r="R141" s="197"/>
      <c r="S141" s="229"/>
      <c r="T141" s="197"/>
      <c r="U141" s="197"/>
      <c r="V141" s="197"/>
      <c r="W141" s="197"/>
      <c r="X141" s="197"/>
      <c r="Y141" s="229"/>
      <c r="Z141" s="197"/>
      <c r="AA141" s="197"/>
      <c r="AB141" s="197"/>
      <c r="AC141" s="197"/>
      <c r="AD141" s="197"/>
      <c r="AE141" s="231"/>
      <c r="AF141" s="232"/>
      <c r="AG141" s="233"/>
      <c r="AH141" s="152"/>
      <c r="AI141" s="233"/>
      <c r="AJ141" s="266"/>
      <c r="AK141" s="233"/>
      <c r="AL141" s="232"/>
      <c r="AM141" s="197"/>
      <c r="AN141" s="234"/>
      <c r="AO141" s="234"/>
      <c r="AP141" s="234"/>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row>
    <row r="142" spans="2:71" ht="28.5" customHeight="1" x14ac:dyDescent="0.2">
      <c r="B142" s="125"/>
      <c r="C142" s="197"/>
      <c r="D142" s="197"/>
      <c r="E142" s="197"/>
      <c r="F142" s="197"/>
      <c r="G142" s="197"/>
      <c r="H142" s="197"/>
      <c r="I142" s="197"/>
      <c r="J142" s="197"/>
      <c r="K142" s="197"/>
      <c r="L142" s="197"/>
      <c r="M142" s="229"/>
      <c r="N142" s="230"/>
      <c r="O142" s="197"/>
      <c r="P142" s="230"/>
      <c r="Q142" s="230"/>
      <c r="R142" s="197"/>
      <c r="S142" s="229"/>
      <c r="T142" s="197"/>
      <c r="U142" s="197"/>
      <c r="V142" s="197"/>
      <c r="W142" s="197"/>
      <c r="X142" s="197"/>
      <c r="Y142" s="229"/>
      <c r="Z142" s="197"/>
      <c r="AA142" s="197"/>
      <c r="AB142" s="197"/>
      <c r="AC142" s="197"/>
      <c r="AD142" s="197"/>
      <c r="AE142" s="231"/>
      <c r="AF142" s="232"/>
      <c r="AG142" s="233"/>
      <c r="AH142" s="152"/>
      <c r="AI142" s="233"/>
      <c r="AJ142" s="266"/>
      <c r="AK142" s="233"/>
      <c r="AL142" s="232"/>
      <c r="AM142" s="197"/>
      <c r="AN142" s="234"/>
      <c r="AO142" s="234"/>
      <c r="AP142" s="234"/>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row>
    <row r="143" spans="2:71" ht="28.5" customHeight="1" x14ac:dyDescent="0.2">
      <c r="B143" s="125"/>
      <c r="C143" s="197"/>
      <c r="D143" s="197"/>
      <c r="E143" s="197"/>
      <c r="F143" s="197"/>
      <c r="G143" s="197"/>
      <c r="H143" s="197"/>
      <c r="I143" s="197"/>
      <c r="J143" s="197"/>
      <c r="K143" s="197"/>
      <c r="L143" s="197"/>
      <c r="M143" s="229"/>
      <c r="N143" s="230"/>
      <c r="O143" s="197"/>
      <c r="P143" s="230"/>
      <c r="Q143" s="230"/>
      <c r="R143" s="197"/>
      <c r="S143" s="229"/>
      <c r="T143" s="197"/>
      <c r="U143" s="197"/>
      <c r="V143" s="197"/>
      <c r="W143" s="197"/>
      <c r="X143" s="197"/>
      <c r="Y143" s="229"/>
      <c r="Z143" s="197"/>
      <c r="AA143" s="197"/>
      <c r="AB143" s="197"/>
      <c r="AC143" s="197"/>
      <c r="AD143" s="197"/>
      <c r="AE143" s="231"/>
      <c r="AF143" s="232"/>
      <c r="AG143" s="233"/>
      <c r="AH143" s="152"/>
      <c r="AI143" s="233"/>
      <c r="AJ143" s="266"/>
      <c r="AK143" s="233"/>
      <c r="AL143" s="232"/>
      <c r="AM143" s="197"/>
      <c r="AN143" s="234"/>
      <c r="AO143" s="234"/>
      <c r="AP143" s="234"/>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row>
    <row r="144" spans="2:71" ht="28.5" customHeight="1" x14ac:dyDescent="0.2">
      <c r="B144" s="125"/>
      <c r="C144" s="197"/>
      <c r="D144" s="197"/>
      <c r="E144" s="197"/>
      <c r="F144" s="197"/>
      <c r="G144" s="197"/>
      <c r="H144" s="197"/>
      <c r="I144" s="197"/>
      <c r="J144" s="197"/>
      <c r="K144" s="197"/>
      <c r="L144" s="197"/>
      <c r="M144" s="229"/>
      <c r="N144" s="230"/>
      <c r="O144" s="197"/>
      <c r="P144" s="230"/>
      <c r="Q144" s="230"/>
      <c r="R144" s="197"/>
      <c r="S144" s="229"/>
      <c r="T144" s="197"/>
      <c r="U144" s="197"/>
      <c r="V144" s="197"/>
      <c r="W144" s="197"/>
      <c r="X144" s="197"/>
      <c r="Y144" s="229"/>
      <c r="Z144" s="197"/>
      <c r="AA144" s="197"/>
      <c r="AB144" s="197"/>
      <c r="AC144" s="197"/>
      <c r="AD144" s="197"/>
      <c r="AE144" s="231"/>
      <c r="AF144" s="232"/>
      <c r="AG144" s="233"/>
      <c r="AH144" s="152"/>
      <c r="AI144" s="233"/>
      <c r="AJ144" s="266"/>
      <c r="AK144" s="233"/>
      <c r="AL144" s="232"/>
      <c r="AM144" s="197"/>
      <c r="AN144" s="234"/>
      <c r="AO144" s="234"/>
      <c r="AP144" s="234"/>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row>
    <row r="145" spans="2:71" ht="28.5" customHeight="1" x14ac:dyDescent="0.2">
      <c r="B145" s="125"/>
      <c r="C145" s="197"/>
      <c r="D145" s="197"/>
      <c r="E145" s="197"/>
      <c r="F145" s="197"/>
      <c r="G145" s="197"/>
      <c r="H145" s="197"/>
      <c r="I145" s="197"/>
      <c r="J145" s="197"/>
      <c r="K145" s="197"/>
      <c r="L145" s="197"/>
      <c r="M145" s="229"/>
      <c r="N145" s="230"/>
      <c r="O145" s="197"/>
      <c r="P145" s="230"/>
      <c r="Q145" s="230"/>
      <c r="R145" s="197"/>
      <c r="S145" s="229"/>
      <c r="T145" s="197"/>
      <c r="U145" s="197"/>
      <c r="V145" s="197"/>
      <c r="W145" s="197"/>
      <c r="X145" s="197"/>
      <c r="Y145" s="229"/>
      <c r="Z145" s="197"/>
      <c r="AA145" s="197"/>
      <c r="AB145" s="197"/>
      <c r="AC145" s="197"/>
      <c r="AD145" s="197"/>
      <c r="AE145" s="231"/>
      <c r="AF145" s="232"/>
      <c r="AG145" s="233"/>
      <c r="AH145" s="152"/>
      <c r="AI145" s="233"/>
      <c r="AJ145" s="266"/>
      <c r="AK145" s="233"/>
      <c r="AL145" s="232"/>
      <c r="AM145" s="197"/>
      <c r="AN145" s="234"/>
      <c r="AO145" s="234"/>
      <c r="AP145" s="234"/>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row>
    <row r="146" spans="2:71" ht="28.5" customHeight="1" x14ac:dyDescent="0.2">
      <c r="B146" s="125"/>
      <c r="C146" s="197"/>
      <c r="D146" s="197"/>
      <c r="E146" s="197"/>
      <c r="F146" s="197"/>
      <c r="G146" s="197"/>
      <c r="H146" s="197"/>
      <c r="I146" s="197"/>
      <c r="J146" s="197"/>
      <c r="K146" s="197"/>
      <c r="L146" s="197"/>
      <c r="M146" s="229"/>
      <c r="N146" s="230"/>
      <c r="O146" s="197"/>
      <c r="P146" s="230"/>
      <c r="Q146" s="230"/>
      <c r="R146" s="197"/>
      <c r="S146" s="229"/>
      <c r="T146" s="197"/>
      <c r="U146" s="197"/>
      <c r="V146" s="197"/>
      <c r="W146" s="197"/>
      <c r="X146" s="197"/>
      <c r="Y146" s="229"/>
      <c r="Z146" s="197"/>
      <c r="AA146" s="197"/>
      <c r="AB146" s="197"/>
      <c r="AC146" s="197"/>
      <c r="AD146" s="197"/>
      <c r="AE146" s="231"/>
      <c r="AF146" s="232"/>
      <c r="AG146" s="233"/>
      <c r="AH146" s="152"/>
      <c r="AI146" s="233"/>
      <c r="AJ146" s="266"/>
      <c r="AK146" s="233"/>
      <c r="AL146" s="232"/>
      <c r="AM146" s="197"/>
      <c r="AN146" s="234"/>
      <c r="AO146" s="234"/>
      <c r="AP146" s="234"/>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row>
    <row r="147" spans="2:71" ht="28.5" customHeight="1" x14ac:dyDescent="0.2">
      <c r="B147" s="125"/>
      <c r="C147" s="197"/>
      <c r="D147" s="197"/>
      <c r="E147" s="197"/>
      <c r="F147" s="197"/>
      <c r="G147" s="197"/>
      <c r="H147" s="197"/>
      <c r="I147" s="197"/>
      <c r="J147" s="197"/>
      <c r="K147" s="197"/>
      <c r="L147" s="197"/>
      <c r="M147" s="229"/>
      <c r="N147" s="230"/>
      <c r="O147" s="197"/>
      <c r="P147" s="230"/>
      <c r="Q147" s="230"/>
      <c r="R147" s="197"/>
      <c r="S147" s="229"/>
      <c r="T147" s="197"/>
      <c r="U147" s="197"/>
      <c r="V147" s="197"/>
      <c r="W147" s="197"/>
      <c r="X147" s="197"/>
      <c r="Y147" s="229"/>
      <c r="Z147" s="197"/>
      <c r="AA147" s="197"/>
      <c r="AB147" s="197"/>
      <c r="AC147" s="197"/>
      <c r="AD147" s="197"/>
      <c r="AE147" s="231"/>
      <c r="AF147" s="232"/>
      <c r="AG147" s="233"/>
      <c r="AH147" s="152"/>
      <c r="AI147" s="233"/>
      <c r="AJ147" s="266"/>
      <c r="AK147" s="233"/>
      <c r="AL147" s="232"/>
      <c r="AM147" s="197"/>
      <c r="AN147" s="234"/>
      <c r="AO147" s="234"/>
      <c r="AP147" s="234"/>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row>
    <row r="148" spans="2:71" ht="28.5" customHeight="1" x14ac:dyDescent="0.2">
      <c r="B148" s="125"/>
      <c r="C148" s="197"/>
      <c r="D148" s="197"/>
      <c r="E148" s="197"/>
      <c r="F148" s="197"/>
      <c r="G148" s="197"/>
      <c r="H148" s="197"/>
      <c r="I148" s="197"/>
      <c r="J148" s="197"/>
      <c r="K148" s="197"/>
      <c r="L148" s="197"/>
      <c r="M148" s="229"/>
      <c r="N148" s="230"/>
      <c r="O148" s="197"/>
      <c r="P148" s="230"/>
      <c r="Q148" s="230"/>
      <c r="R148" s="197"/>
      <c r="S148" s="229"/>
      <c r="T148" s="197"/>
      <c r="U148" s="197"/>
      <c r="V148" s="197"/>
      <c r="W148" s="197"/>
      <c r="X148" s="197"/>
      <c r="Y148" s="229"/>
      <c r="Z148" s="197"/>
      <c r="AA148" s="197"/>
      <c r="AB148" s="197"/>
      <c r="AC148" s="197"/>
      <c r="AD148" s="197"/>
      <c r="AE148" s="231"/>
      <c r="AF148" s="232"/>
      <c r="AG148" s="233"/>
      <c r="AH148" s="152"/>
      <c r="AI148" s="233"/>
      <c r="AJ148" s="266"/>
      <c r="AK148" s="233"/>
      <c r="AL148" s="232"/>
      <c r="AM148" s="197"/>
      <c r="AN148" s="234"/>
      <c r="AO148" s="234"/>
      <c r="AP148" s="234"/>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6"/>
      <c r="BR148" s="176"/>
      <c r="BS148" s="176"/>
    </row>
    <row r="149" spans="2:71" ht="28.5" customHeight="1" x14ac:dyDescent="0.2">
      <c r="B149" s="125"/>
      <c r="C149" s="197"/>
      <c r="D149" s="197"/>
      <c r="E149" s="197"/>
      <c r="F149" s="197"/>
      <c r="G149" s="197"/>
      <c r="H149" s="197"/>
      <c r="I149" s="197"/>
      <c r="J149" s="197"/>
      <c r="K149" s="197"/>
      <c r="L149" s="197"/>
      <c r="M149" s="229"/>
      <c r="N149" s="230"/>
      <c r="O149" s="197"/>
      <c r="P149" s="230"/>
      <c r="Q149" s="230"/>
      <c r="R149" s="197"/>
      <c r="S149" s="229"/>
      <c r="T149" s="197"/>
      <c r="U149" s="197"/>
      <c r="V149" s="197"/>
      <c r="W149" s="197"/>
      <c r="X149" s="197"/>
      <c r="Y149" s="229"/>
      <c r="Z149" s="197"/>
      <c r="AA149" s="197"/>
      <c r="AB149" s="197"/>
      <c r="AC149" s="197"/>
      <c r="AD149" s="197"/>
      <c r="AE149" s="231"/>
      <c r="AF149" s="232"/>
      <c r="AG149" s="233"/>
      <c r="AH149" s="152"/>
      <c r="AI149" s="233"/>
      <c r="AJ149" s="266"/>
      <c r="AK149" s="233"/>
      <c r="AL149" s="232"/>
      <c r="AM149" s="197"/>
      <c r="AN149" s="234"/>
      <c r="AO149" s="234"/>
      <c r="AP149" s="234"/>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row>
    <row r="150" spans="2:71" ht="28.5" customHeight="1" x14ac:dyDescent="0.2">
      <c r="B150" s="125"/>
      <c r="C150" s="197"/>
      <c r="D150" s="197"/>
      <c r="E150" s="197"/>
      <c r="F150" s="197"/>
      <c r="G150" s="197"/>
      <c r="H150" s="197"/>
      <c r="I150" s="197"/>
      <c r="J150" s="197"/>
      <c r="K150" s="197"/>
      <c r="L150" s="197"/>
      <c r="M150" s="229"/>
      <c r="N150" s="230"/>
      <c r="O150" s="197"/>
      <c r="P150" s="230"/>
      <c r="Q150" s="230"/>
      <c r="R150" s="197"/>
      <c r="S150" s="229"/>
      <c r="T150" s="197"/>
      <c r="U150" s="197"/>
      <c r="V150" s="197"/>
      <c r="W150" s="197"/>
      <c r="X150" s="197"/>
      <c r="Y150" s="229"/>
      <c r="Z150" s="197"/>
      <c r="AA150" s="197"/>
      <c r="AB150" s="197"/>
      <c r="AC150" s="197"/>
      <c r="AD150" s="197"/>
      <c r="AE150" s="231"/>
      <c r="AF150" s="232"/>
      <c r="AG150" s="233"/>
      <c r="AH150" s="152"/>
      <c r="AI150" s="233"/>
      <c r="AJ150" s="266"/>
      <c r="AK150" s="233"/>
      <c r="AL150" s="232"/>
      <c r="AM150" s="197"/>
      <c r="AN150" s="234"/>
      <c r="AO150" s="234"/>
      <c r="AP150" s="234"/>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row>
    <row r="151" spans="2:71" ht="28.5" customHeight="1" x14ac:dyDescent="0.2">
      <c r="B151" s="125"/>
      <c r="C151" s="197"/>
      <c r="D151" s="197"/>
      <c r="E151" s="197"/>
      <c r="F151" s="197"/>
      <c r="G151" s="197"/>
      <c r="H151" s="197"/>
      <c r="I151" s="197"/>
      <c r="J151" s="197"/>
      <c r="K151" s="197"/>
      <c r="L151" s="197"/>
      <c r="M151" s="229"/>
      <c r="N151" s="230"/>
      <c r="O151" s="197"/>
      <c r="P151" s="230"/>
      <c r="Q151" s="230"/>
      <c r="R151" s="197"/>
      <c r="S151" s="229"/>
      <c r="T151" s="197"/>
      <c r="U151" s="197"/>
      <c r="V151" s="197"/>
      <c r="W151" s="197"/>
      <c r="X151" s="197"/>
      <c r="Y151" s="229"/>
      <c r="Z151" s="197"/>
      <c r="AA151" s="197"/>
      <c r="AB151" s="197"/>
      <c r="AC151" s="197"/>
      <c r="AD151" s="197"/>
      <c r="AE151" s="231"/>
      <c r="AF151" s="232"/>
      <c r="AG151" s="233"/>
      <c r="AH151" s="152"/>
      <c r="AI151" s="233"/>
      <c r="AJ151" s="266"/>
      <c r="AK151" s="233"/>
      <c r="AL151" s="232"/>
      <c r="AM151" s="197"/>
      <c r="AN151" s="234"/>
      <c r="AO151" s="234"/>
      <c r="AP151" s="234"/>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row>
    <row r="152" spans="2:71" ht="28.5" customHeight="1" x14ac:dyDescent="0.2">
      <c r="B152" s="125"/>
      <c r="C152" s="197"/>
      <c r="D152" s="197"/>
      <c r="E152" s="197"/>
      <c r="F152" s="197"/>
      <c r="G152" s="197"/>
      <c r="H152" s="197"/>
      <c r="I152" s="197"/>
      <c r="J152" s="197"/>
      <c r="K152" s="197"/>
      <c r="L152" s="197"/>
      <c r="M152" s="229"/>
      <c r="N152" s="230"/>
      <c r="O152" s="197"/>
      <c r="P152" s="230"/>
      <c r="Q152" s="230"/>
      <c r="R152" s="197"/>
      <c r="S152" s="229"/>
      <c r="T152" s="197"/>
      <c r="U152" s="197"/>
      <c r="V152" s="197"/>
      <c r="W152" s="197"/>
      <c r="X152" s="197"/>
      <c r="Y152" s="229"/>
      <c r="Z152" s="197"/>
      <c r="AA152" s="197"/>
      <c r="AB152" s="197"/>
      <c r="AC152" s="197"/>
      <c r="AD152" s="197"/>
      <c r="AE152" s="231"/>
      <c r="AF152" s="232"/>
      <c r="AG152" s="233"/>
      <c r="AH152" s="152"/>
      <c r="AI152" s="233"/>
      <c r="AJ152" s="266"/>
      <c r="AK152" s="233"/>
      <c r="AL152" s="232"/>
      <c r="AM152" s="197"/>
      <c r="AN152" s="234"/>
      <c r="AO152" s="234"/>
      <c r="AP152" s="234"/>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row>
    <row r="153" spans="2:71" ht="28.5" customHeight="1" x14ac:dyDescent="0.2">
      <c r="B153" s="125"/>
      <c r="C153" s="197"/>
      <c r="D153" s="197"/>
      <c r="E153" s="197"/>
      <c r="F153" s="197"/>
      <c r="G153" s="197"/>
      <c r="H153" s="197"/>
      <c r="I153" s="197"/>
      <c r="J153" s="197"/>
      <c r="K153" s="197"/>
      <c r="L153" s="197"/>
      <c r="M153" s="229"/>
      <c r="N153" s="230"/>
      <c r="O153" s="197"/>
      <c r="P153" s="230"/>
      <c r="Q153" s="230"/>
      <c r="R153" s="197"/>
      <c r="S153" s="229"/>
      <c r="T153" s="197"/>
      <c r="U153" s="197"/>
      <c r="V153" s="197"/>
      <c r="W153" s="197"/>
      <c r="X153" s="197"/>
      <c r="Y153" s="229"/>
      <c r="Z153" s="197"/>
      <c r="AA153" s="197"/>
      <c r="AB153" s="197"/>
      <c r="AC153" s="197"/>
      <c r="AD153" s="197"/>
      <c r="AE153" s="231"/>
      <c r="AF153" s="232"/>
      <c r="AG153" s="233"/>
      <c r="AH153" s="152"/>
      <c r="AI153" s="233"/>
      <c r="AJ153" s="266"/>
      <c r="AK153" s="233"/>
      <c r="AL153" s="232"/>
      <c r="AM153" s="197"/>
      <c r="AN153" s="234"/>
      <c r="AO153" s="234"/>
      <c r="AP153" s="234"/>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row>
    <row r="154" spans="2:71" ht="28.5" customHeight="1" x14ac:dyDescent="0.2">
      <c r="B154" s="125"/>
      <c r="C154" s="197"/>
      <c r="D154" s="197"/>
      <c r="E154" s="197"/>
      <c r="F154" s="197"/>
      <c r="G154" s="197"/>
      <c r="H154" s="197"/>
      <c r="I154" s="197"/>
      <c r="J154" s="197"/>
      <c r="K154" s="197"/>
      <c r="L154" s="197"/>
      <c r="M154" s="229"/>
      <c r="N154" s="230"/>
      <c r="O154" s="197"/>
      <c r="P154" s="230"/>
      <c r="Q154" s="230"/>
      <c r="R154" s="197"/>
      <c r="S154" s="229"/>
      <c r="T154" s="197"/>
      <c r="U154" s="197"/>
      <c r="V154" s="197"/>
      <c r="W154" s="197"/>
      <c r="X154" s="197"/>
      <c r="Y154" s="229"/>
      <c r="Z154" s="197"/>
      <c r="AA154" s="197"/>
      <c r="AB154" s="197"/>
      <c r="AC154" s="197"/>
      <c r="AD154" s="197"/>
      <c r="AE154" s="231"/>
      <c r="AF154" s="232"/>
      <c r="AG154" s="233"/>
      <c r="AH154" s="152"/>
      <c r="AI154" s="233"/>
      <c r="AJ154" s="266"/>
      <c r="AK154" s="233"/>
      <c r="AL154" s="232"/>
      <c r="AM154" s="197"/>
      <c r="AN154" s="234"/>
      <c r="AO154" s="234"/>
      <c r="AP154" s="234"/>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row>
    <row r="155" spans="2:71" ht="28.5" customHeight="1" x14ac:dyDescent="0.2">
      <c r="B155" s="125"/>
      <c r="C155" s="197"/>
      <c r="D155" s="197"/>
      <c r="E155" s="197"/>
      <c r="F155" s="197"/>
      <c r="G155" s="197"/>
      <c r="H155" s="197"/>
      <c r="I155" s="197"/>
      <c r="J155" s="197"/>
      <c r="K155" s="197"/>
      <c r="L155" s="197"/>
      <c r="M155" s="229"/>
      <c r="N155" s="230"/>
      <c r="O155" s="197"/>
      <c r="P155" s="230"/>
      <c r="Q155" s="230"/>
      <c r="R155" s="197"/>
      <c r="S155" s="229"/>
      <c r="T155" s="197"/>
      <c r="U155" s="197"/>
      <c r="V155" s="197"/>
      <c r="W155" s="197"/>
      <c r="X155" s="197"/>
      <c r="Y155" s="229"/>
      <c r="Z155" s="197"/>
      <c r="AA155" s="197"/>
      <c r="AB155" s="197"/>
      <c r="AC155" s="197"/>
      <c r="AD155" s="197"/>
      <c r="AE155" s="231"/>
      <c r="AF155" s="232"/>
      <c r="AG155" s="233"/>
      <c r="AH155" s="152"/>
      <c r="AI155" s="233"/>
      <c r="AJ155" s="266"/>
      <c r="AK155" s="233"/>
      <c r="AL155" s="232"/>
      <c r="AM155" s="197"/>
      <c r="AN155" s="234"/>
      <c r="AO155" s="234"/>
      <c r="AP155" s="234"/>
      <c r="AQ155" s="176"/>
      <c r="AR155" s="176"/>
      <c r="AS155" s="176"/>
      <c r="AT155" s="176"/>
      <c r="AU155" s="176"/>
      <c r="AV155" s="176"/>
      <c r="AW155" s="176"/>
      <c r="AX155" s="176"/>
      <c r="AY155" s="176"/>
      <c r="AZ155" s="176"/>
      <c r="BA155" s="176"/>
      <c r="BB155" s="176"/>
      <c r="BC155" s="176"/>
      <c r="BD155" s="176"/>
      <c r="BE155" s="176"/>
      <c r="BF155" s="176"/>
      <c r="BG155" s="176"/>
      <c r="BH155" s="176"/>
      <c r="BI155" s="176"/>
      <c r="BJ155" s="176"/>
      <c r="BK155" s="176"/>
      <c r="BL155" s="176"/>
      <c r="BM155" s="176"/>
      <c r="BN155" s="176"/>
      <c r="BO155" s="176"/>
      <c r="BP155" s="176"/>
      <c r="BQ155" s="176"/>
      <c r="BR155" s="176"/>
      <c r="BS155" s="176"/>
    </row>
    <row r="156" spans="2:71" ht="28.5" customHeight="1" x14ac:dyDescent="0.2">
      <c r="B156" s="125"/>
      <c r="C156" s="197"/>
      <c r="D156" s="197"/>
      <c r="E156" s="197"/>
      <c r="F156" s="197"/>
      <c r="G156" s="197"/>
      <c r="H156" s="197"/>
      <c r="I156" s="197"/>
      <c r="J156" s="197"/>
      <c r="K156" s="197"/>
      <c r="L156" s="197"/>
      <c r="M156" s="229"/>
      <c r="N156" s="230"/>
      <c r="O156" s="197"/>
      <c r="P156" s="230"/>
      <c r="Q156" s="230"/>
      <c r="R156" s="197"/>
      <c r="S156" s="229"/>
      <c r="T156" s="197"/>
      <c r="U156" s="197"/>
      <c r="V156" s="197"/>
      <c r="W156" s="197"/>
      <c r="X156" s="197"/>
      <c r="Y156" s="229"/>
      <c r="Z156" s="197"/>
      <c r="AA156" s="197"/>
      <c r="AB156" s="197"/>
      <c r="AC156" s="197"/>
      <c r="AD156" s="197"/>
      <c r="AE156" s="231"/>
      <c r="AF156" s="232"/>
      <c r="AG156" s="233"/>
      <c r="AH156" s="152"/>
      <c r="AI156" s="233"/>
      <c r="AJ156" s="266"/>
      <c r="AK156" s="233"/>
      <c r="AL156" s="232"/>
      <c r="AM156" s="197"/>
      <c r="AN156" s="234"/>
      <c r="AO156" s="234"/>
      <c r="AP156" s="234"/>
      <c r="AQ156" s="176"/>
      <c r="AR156" s="176"/>
      <c r="AS156" s="176"/>
      <c r="AT156" s="176"/>
      <c r="AU156" s="176"/>
      <c r="AV156" s="176"/>
      <c r="AW156" s="176"/>
      <c r="AX156" s="176"/>
      <c r="AY156" s="176"/>
      <c r="AZ156" s="176"/>
      <c r="BA156" s="176"/>
      <c r="BB156" s="176"/>
      <c r="BC156" s="176"/>
      <c r="BD156" s="176"/>
      <c r="BE156" s="176"/>
      <c r="BF156" s="176"/>
      <c r="BG156" s="176"/>
      <c r="BH156" s="176"/>
      <c r="BI156" s="176"/>
      <c r="BJ156" s="176"/>
      <c r="BK156" s="176"/>
      <c r="BL156" s="176"/>
      <c r="BM156" s="176"/>
      <c r="BN156" s="176"/>
      <c r="BO156" s="176"/>
      <c r="BP156" s="176"/>
      <c r="BQ156" s="176"/>
      <c r="BR156" s="176"/>
      <c r="BS156" s="176"/>
    </row>
    <row r="157" spans="2:71" ht="28.5" customHeight="1" x14ac:dyDescent="0.2">
      <c r="B157" s="125"/>
      <c r="C157" s="197"/>
      <c r="D157" s="197"/>
      <c r="E157" s="197"/>
      <c r="F157" s="197"/>
      <c r="G157" s="197"/>
      <c r="H157" s="197"/>
      <c r="I157" s="197"/>
      <c r="J157" s="197"/>
      <c r="K157" s="197"/>
      <c r="L157" s="197"/>
      <c r="M157" s="229"/>
      <c r="N157" s="230"/>
      <c r="O157" s="197"/>
      <c r="P157" s="230"/>
      <c r="Q157" s="230"/>
      <c r="R157" s="197"/>
      <c r="S157" s="229"/>
      <c r="T157" s="197"/>
      <c r="U157" s="197"/>
      <c r="V157" s="197"/>
      <c r="W157" s="197"/>
      <c r="X157" s="197"/>
      <c r="Y157" s="229"/>
      <c r="Z157" s="197"/>
      <c r="AA157" s="197"/>
      <c r="AB157" s="197"/>
      <c r="AC157" s="197"/>
      <c r="AD157" s="197"/>
      <c r="AE157" s="231"/>
      <c r="AF157" s="232"/>
      <c r="AG157" s="233"/>
      <c r="AH157" s="152"/>
      <c r="AI157" s="233"/>
      <c r="AJ157" s="266"/>
      <c r="AK157" s="233"/>
      <c r="AL157" s="232"/>
      <c r="AM157" s="197"/>
      <c r="AN157" s="234"/>
      <c r="AO157" s="234"/>
      <c r="AP157" s="234"/>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row>
    <row r="158" spans="2:71" ht="28.5" customHeight="1" x14ac:dyDescent="0.2">
      <c r="B158" s="125"/>
      <c r="C158" s="197"/>
      <c r="D158" s="197"/>
      <c r="E158" s="197"/>
      <c r="F158" s="197"/>
      <c r="G158" s="197"/>
      <c r="H158" s="197"/>
      <c r="I158" s="197"/>
      <c r="J158" s="197"/>
      <c r="K158" s="197"/>
      <c r="L158" s="197"/>
      <c r="M158" s="229"/>
      <c r="N158" s="230"/>
      <c r="O158" s="197"/>
      <c r="P158" s="230"/>
      <c r="Q158" s="230"/>
      <c r="R158" s="197"/>
      <c r="S158" s="229"/>
      <c r="T158" s="197"/>
      <c r="U158" s="197"/>
      <c r="V158" s="197"/>
      <c r="W158" s="197"/>
      <c r="X158" s="197"/>
      <c r="Y158" s="229"/>
      <c r="Z158" s="197"/>
      <c r="AA158" s="197"/>
      <c r="AB158" s="197"/>
      <c r="AC158" s="197"/>
      <c r="AD158" s="197"/>
      <c r="AE158" s="231"/>
      <c r="AF158" s="232"/>
      <c r="AG158" s="233"/>
      <c r="AH158" s="152"/>
      <c r="AI158" s="233"/>
      <c r="AJ158" s="266"/>
      <c r="AK158" s="233"/>
      <c r="AL158" s="232"/>
      <c r="AM158" s="197"/>
      <c r="AN158" s="234"/>
      <c r="AO158" s="234"/>
      <c r="AP158" s="234"/>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row>
    <row r="159" spans="2:71" ht="28.5" customHeight="1" x14ac:dyDescent="0.2">
      <c r="B159" s="125"/>
      <c r="C159" s="197"/>
      <c r="D159" s="197"/>
      <c r="E159" s="197"/>
      <c r="F159" s="197"/>
      <c r="G159" s="197"/>
      <c r="H159" s="197"/>
      <c r="I159" s="197"/>
      <c r="J159" s="197"/>
      <c r="K159" s="197"/>
      <c r="L159" s="197"/>
      <c r="M159" s="229"/>
      <c r="N159" s="230"/>
      <c r="O159" s="197"/>
      <c r="P159" s="230"/>
      <c r="Q159" s="230"/>
      <c r="R159" s="197"/>
      <c r="S159" s="229"/>
      <c r="T159" s="197"/>
      <c r="U159" s="197"/>
      <c r="V159" s="197"/>
      <c r="W159" s="197"/>
      <c r="X159" s="197"/>
      <c r="Y159" s="229"/>
      <c r="Z159" s="197"/>
      <c r="AA159" s="197"/>
      <c r="AB159" s="197"/>
      <c r="AC159" s="197"/>
      <c r="AD159" s="197"/>
      <c r="AE159" s="231"/>
      <c r="AF159" s="232"/>
      <c r="AG159" s="233"/>
      <c r="AH159" s="152"/>
      <c r="AI159" s="233"/>
      <c r="AJ159" s="266"/>
      <c r="AK159" s="233"/>
      <c r="AL159" s="232"/>
      <c r="AM159" s="197"/>
      <c r="AN159" s="234"/>
      <c r="AO159" s="234"/>
      <c r="AP159" s="234"/>
      <c r="AQ159" s="176"/>
      <c r="AR159" s="176"/>
      <c r="AS159" s="176"/>
      <c r="AT159" s="176"/>
      <c r="AU159" s="176"/>
      <c r="AV159" s="176"/>
      <c r="AW159" s="176"/>
      <c r="AX159" s="176"/>
      <c r="AY159" s="176"/>
      <c r="AZ159" s="176"/>
      <c r="BA159" s="176"/>
      <c r="BB159" s="176"/>
      <c r="BC159" s="176"/>
      <c r="BD159" s="176"/>
      <c r="BE159" s="176"/>
      <c r="BF159" s="176"/>
      <c r="BG159" s="176"/>
      <c r="BH159" s="176"/>
      <c r="BI159" s="176"/>
      <c r="BJ159" s="176"/>
      <c r="BK159" s="176"/>
      <c r="BL159" s="176"/>
      <c r="BM159" s="176"/>
      <c r="BN159" s="176"/>
      <c r="BO159" s="176"/>
      <c r="BP159" s="176"/>
      <c r="BQ159" s="176"/>
      <c r="BR159" s="176"/>
      <c r="BS159" s="176"/>
    </row>
    <row r="160" spans="2:71" ht="28.5" customHeight="1" x14ac:dyDescent="0.2">
      <c r="B160" s="125"/>
      <c r="C160" s="197"/>
      <c r="D160" s="197"/>
      <c r="E160" s="197"/>
      <c r="F160" s="197"/>
      <c r="G160" s="197"/>
      <c r="H160" s="197"/>
      <c r="I160" s="197"/>
      <c r="J160" s="197"/>
      <c r="K160" s="197"/>
      <c r="L160" s="197"/>
      <c r="M160" s="229"/>
      <c r="N160" s="230"/>
      <c r="O160" s="197"/>
      <c r="P160" s="230"/>
      <c r="Q160" s="230"/>
      <c r="R160" s="197"/>
      <c r="S160" s="229"/>
      <c r="T160" s="197"/>
      <c r="U160" s="197"/>
      <c r="V160" s="197"/>
      <c r="W160" s="197"/>
      <c r="X160" s="197"/>
      <c r="Y160" s="229"/>
      <c r="Z160" s="197"/>
      <c r="AA160" s="197"/>
      <c r="AB160" s="197"/>
      <c r="AC160" s="197"/>
      <c r="AD160" s="197"/>
      <c r="AE160" s="231"/>
      <c r="AF160" s="232"/>
      <c r="AG160" s="233"/>
      <c r="AH160" s="152"/>
      <c r="AI160" s="233"/>
      <c r="AJ160" s="266"/>
      <c r="AK160" s="233"/>
      <c r="AL160" s="232"/>
      <c r="AM160" s="197"/>
      <c r="AN160" s="234"/>
      <c r="AO160" s="234"/>
      <c r="AP160" s="234"/>
      <c r="AQ160" s="176"/>
      <c r="AR160" s="176"/>
      <c r="AS160" s="176"/>
      <c r="AT160" s="176"/>
      <c r="AU160" s="176"/>
      <c r="AV160" s="176"/>
      <c r="AW160" s="176"/>
      <c r="AX160" s="176"/>
      <c r="AY160" s="176"/>
      <c r="AZ160" s="176"/>
      <c r="BA160" s="176"/>
      <c r="BB160" s="176"/>
      <c r="BC160" s="176"/>
      <c r="BD160" s="176"/>
      <c r="BE160" s="176"/>
      <c r="BF160" s="176"/>
      <c r="BG160" s="176"/>
      <c r="BH160" s="176"/>
      <c r="BI160" s="176"/>
      <c r="BJ160" s="176"/>
      <c r="BK160" s="176"/>
      <c r="BL160" s="176"/>
      <c r="BM160" s="176"/>
      <c r="BN160" s="176"/>
      <c r="BO160" s="176"/>
      <c r="BP160" s="176"/>
      <c r="BQ160" s="176"/>
      <c r="BR160" s="176"/>
      <c r="BS160" s="176"/>
    </row>
    <row r="161" spans="2:71" ht="28.5" customHeight="1" x14ac:dyDescent="0.2">
      <c r="B161" s="125"/>
      <c r="C161" s="197"/>
      <c r="D161" s="197"/>
      <c r="E161" s="197"/>
      <c r="F161" s="197"/>
      <c r="G161" s="197"/>
      <c r="H161" s="197"/>
      <c r="I161" s="197"/>
      <c r="J161" s="197"/>
      <c r="K161" s="197"/>
      <c r="L161" s="197"/>
      <c r="M161" s="229"/>
      <c r="N161" s="230"/>
      <c r="O161" s="197"/>
      <c r="P161" s="230"/>
      <c r="Q161" s="230"/>
      <c r="R161" s="197"/>
      <c r="S161" s="229"/>
      <c r="T161" s="197"/>
      <c r="U161" s="197"/>
      <c r="V161" s="197"/>
      <c r="W161" s="197"/>
      <c r="X161" s="197"/>
      <c r="Y161" s="229"/>
      <c r="Z161" s="197"/>
      <c r="AA161" s="197"/>
      <c r="AB161" s="197"/>
      <c r="AC161" s="197"/>
      <c r="AD161" s="197"/>
      <c r="AE161" s="231"/>
      <c r="AF161" s="232"/>
      <c r="AG161" s="233"/>
      <c r="AH161" s="152"/>
      <c r="AI161" s="233"/>
      <c r="AJ161" s="266"/>
      <c r="AK161" s="233"/>
      <c r="AL161" s="232"/>
      <c r="AM161" s="197"/>
      <c r="AN161" s="234"/>
      <c r="AO161" s="234"/>
      <c r="AP161" s="234"/>
      <c r="AQ161" s="176"/>
      <c r="AR161" s="176"/>
      <c r="AS161" s="176"/>
      <c r="AT161" s="176"/>
      <c r="AU161" s="176"/>
      <c r="AV161" s="176"/>
      <c r="AW161" s="176"/>
      <c r="AX161" s="176"/>
      <c r="AY161" s="176"/>
      <c r="AZ161" s="176"/>
      <c r="BA161" s="176"/>
      <c r="BB161" s="176"/>
      <c r="BC161" s="176"/>
      <c r="BD161" s="176"/>
      <c r="BE161" s="176"/>
      <c r="BF161" s="176"/>
      <c r="BG161" s="176"/>
      <c r="BH161" s="176"/>
      <c r="BI161" s="176"/>
      <c r="BJ161" s="176"/>
      <c r="BK161" s="176"/>
      <c r="BL161" s="176"/>
      <c r="BM161" s="176"/>
      <c r="BN161" s="176"/>
      <c r="BO161" s="176"/>
      <c r="BP161" s="176"/>
      <c r="BQ161" s="176"/>
      <c r="BR161" s="176"/>
      <c r="BS161" s="176"/>
    </row>
    <row r="162" spans="2:71" ht="28.5" customHeight="1" x14ac:dyDescent="0.2">
      <c r="B162" s="125"/>
      <c r="C162" s="197"/>
      <c r="D162" s="197"/>
      <c r="E162" s="197"/>
      <c r="F162" s="197"/>
      <c r="G162" s="197"/>
      <c r="H162" s="197"/>
      <c r="I162" s="197"/>
      <c r="J162" s="197"/>
      <c r="K162" s="197"/>
      <c r="L162" s="197"/>
      <c r="M162" s="229"/>
      <c r="N162" s="230"/>
      <c r="O162" s="197"/>
      <c r="P162" s="230"/>
      <c r="Q162" s="230"/>
      <c r="R162" s="197"/>
      <c r="S162" s="229"/>
      <c r="T162" s="197"/>
      <c r="U162" s="197"/>
      <c r="V162" s="197"/>
      <c r="W162" s="197"/>
      <c r="X162" s="197"/>
      <c r="Y162" s="229"/>
      <c r="Z162" s="197"/>
      <c r="AA162" s="197"/>
      <c r="AB162" s="197"/>
      <c r="AC162" s="197"/>
      <c r="AD162" s="197"/>
      <c r="AE162" s="231"/>
      <c r="AF162" s="232"/>
      <c r="AG162" s="233"/>
      <c r="AH162" s="152"/>
      <c r="AI162" s="233"/>
      <c r="AJ162" s="266"/>
      <c r="AK162" s="233"/>
      <c r="AL162" s="232"/>
      <c r="AM162" s="197"/>
      <c r="AN162" s="234"/>
      <c r="AO162" s="234"/>
      <c r="AP162" s="234"/>
      <c r="AQ162" s="176"/>
      <c r="AR162" s="176"/>
      <c r="AS162" s="176"/>
      <c r="AT162" s="176"/>
      <c r="AU162" s="176"/>
      <c r="AV162" s="176"/>
      <c r="AW162" s="176"/>
      <c r="AX162" s="176"/>
      <c r="AY162" s="176"/>
      <c r="AZ162" s="176"/>
      <c r="BA162" s="176"/>
      <c r="BB162" s="176"/>
      <c r="BC162" s="176"/>
      <c r="BD162" s="176"/>
      <c r="BE162" s="176"/>
      <c r="BF162" s="176"/>
      <c r="BG162" s="176"/>
      <c r="BH162" s="176"/>
      <c r="BI162" s="176"/>
      <c r="BJ162" s="176"/>
      <c r="BK162" s="176"/>
      <c r="BL162" s="176"/>
      <c r="BM162" s="176"/>
      <c r="BN162" s="176"/>
      <c r="BO162" s="176"/>
      <c r="BP162" s="176"/>
      <c r="BQ162" s="176"/>
      <c r="BR162" s="176"/>
      <c r="BS162" s="176"/>
    </row>
    <row r="163" spans="2:71" ht="28.5" customHeight="1" x14ac:dyDescent="0.2">
      <c r="B163" s="125"/>
      <c r="C163" s="197"/>
      <c r="D163" s="197"/>
      <c r="E163" s="197"/>
      <c r="F163" s="197"/>
      <c r="G163" s="197"/>
      <c r="H163" s="197"/>
      <c r="I163" s="197"/>
      <c r="J163" s="197"/>
      <c r="K163" s="197"/>
      <c r="L163" s="197"/>
      <c r="M163" s="229"/>
      <c r="N163" s="230"/>
      <c r="O163" s="197"/>
      <c r="P163" s="230"/>
      <c r="Q163" s="230"/>
      <c r="R163" s="197"/>
      <c r="S163" s="229"/>
      <c r="T163" s="197"/>
      <c r="U163" s="197"/>
      <c r="V163" s="197"/>
      <c r="W163" s="197"/>
      <c r="X163" s="197"/>
      <c r="Y163" s="229"/>
      <c r="Z163" s="197"/>
      <c r="AA163" s="197"/>
      <c r="AB163" s="197"/>
      <c r="AC163" s="197"/>
      <c r="AD163" s="197"/>
      <c r="AE163" s="231"/>
      <c r="AF163" s="232"/>
      <c r="AG163" s="233"/>
      <c r="AH163" s="152"/>
      <c r="AI163" s="233"/>
      <c r="AJ163" s="266"/>
      <c r="AK163" s="233"/>
      <c r="AL163" s="232"/>
      <c r="AM163" s="197"/>
      <c r="AN163" s="234"/>
      <c r="AO163" s="234"/>
      <c r="AP163" s="234"/>
      <c r="AQ163" s="176"/>
      <c r="AR163" s="176"/>
      <c r="AS163" s="176"/>
      <c r="AT163" s="176"/>
      <c r="AU163" s="176"/>
      <c r="AV163" s="176"/>
      <c r="AW163" s="176"/>
      <c r="AX163" s="176"/>
      <c r="AY163" s="176"/>
      <c r="AZ163" s="176"/>
      <c r="BA163" s="176"/>
      <c r="BB163" s="176"/>
      <c r="BC163" s="176"/>
      <c r="BD163" s="176"/>
      <c r="BE163" s="176"/>
      <c r="BF163" s="176"/>
      <c r="BG163" s="176"/>
      <c r="BH163" s="176"/>
      <c r="BI163" s="176"/>
      <c r="BJ163" s="176"/>
      <c r="BK163" s="176"/>
      <c r="BL163" s="176"/>
      <c r="BM163" s="176"/>
      <c r="BN163" s="176"/>
      <c r="BO163" s="176"/>
      <c r="BP163" s="176"/>
      <c r="BQ163" s="176"/>
      <c r="BR163" s="176"/>
      <c r="BS163" s="176"/>
    </row>
    <row r="164" spans="2:71" ht="28.5" customHeight="1" x14ac:dyDescent="0.2">
      <c r="B164" s="125"/>
      <c r="C164" s="197"/>
      <c r="D164" s="197"/>
      <c r="E164" s="197"/>
      <c r="F164" s="197"/>
      <c r="G164" s="197"/>
      <c r="H164" s="197"/>
      <c r="I164" s="197"/>
      <c r="J164" s="197"/>
      <c r="K164" s="197"/>
      <c r="L164" s="197"/>
      <c r="M164" s="229"/>
      <c r="N164" s="230"/>
      <c r="O164" s="197"/>
      <c r="P164" s="230"/>
      <c r="Q164" s="230"/>
      <c r="R164" s="197"/>
      <c r="S164" s="229"/>
      <c r="T164" s="197"/>
      <c r="U164" s="197"/>
      <c r="V164" s="197"/>
      <c r="W164" s="197"/>
      <c r="X164" s="197"/>
      <c r="Y164" s="229"/>
      <c r="Z164" s="197"/>
      <c r="AA164" s="197"/>
      <c r="AB164" s="197"/>
      <c r="AC164" s="197"/>
      <c r="AD164" s="197"/>
      <c r="AE164" s="231"/>
      <c r="AF164" s="232"/>
      <c r="AG164" s="233"/>
      <c r="AH164" s="152"/>
      <c r="AI164" s="233"/>
      <c r="AJ164" s="266"/>
      <c r="AK164" s="233"/>
      <c r="AL164" s="232"/>
      <c r="AM164" s="197"/>
      <c r="AN164" s="234"/>
      <c r="AO164" s="234"/>
      <c r="AP164" s="234"/>
      <c r="AQ164" s="176"/>
      <c r="AR164" s="176"/>
      <c r="AS164" s="176"/>
      <c r="AT164" s="176"/>
      <c r="AU164" s="176"/>
      <c r="AV164" s="176"/>
      <c r="AW164" s="176"/>
      <c r="AX164" s="176"/>
      <c r="AY164" s="176"/>
      <c r="AZ164" s="176"/>
      <c r="BA164" s="176"/>
      <c r="BB164" s="176"/>
      <c r="BC164" s="176"/>
      <c r="BD164" s="176"/>
      <c r="BE164" s="176"/>
      <c r="BF164" s="176"/>
      <c r="BG164" s="176"/>
      <c r="BH164" s="176"/>
      <c r="BI164" s="176"/>
      <c r="BJ164" s="176"/>
      <c r="BK164" s="176"/>
      <c r="BL164" s="176"/>
      <c r="BM164" s="176"/>
      <c r="BN164" s="176"/>
      <c r="BO164" s="176"/>
      <c r="BP164" s="176"/>
      <c r="BQ164" s="176"/>
      <c r="BR164" s="176"/>
      <c r="BS164" s="176"/>
    </row>
    <row r="165" spans="2:71" ht="28.5" customHeight="1" x14ac:dyDescent="0.2">
      <c r="B165" s="125"/>
      <c r="C165" s="197"/>
      <c r="D165" s="197"/>
      <c r="E165" s="197"/>
      <c r="F165" s="197"/>
      <c r="G165" s="197"/>
      <c r="H165" s="197"/>
      <c r="I165" s="197"/>
      <c r="J165" s="197"/>
      <c r="K165" s="197"/>
      <c r="L165" s="197"/>
      <c r="M165" s="229"/>
      <c r="N165" s="230"/>
      <c r="O165" s="197"/>
      <c r="P165" s="230"/>
      <c r="Q165" s="230"/>
      <c r="R165" s="197"/>
      <c r="S165" s="229"/>
      <c r="T165" s="197"/>
      <c r="U165" s="197"/>
      <c r="V165" s="197"/>
      <c r="W165" s="197"/>
      <c r="X165" s="197"/>
      <c r="Y165" s="229"/>
      <c r="Z165" s="197"/>
      <c r="AA165" s="197"/>
      <c r="AB165" s="197"/>
      <c r="AC165" s="197"/>
      <c r="AD165" s="197"/>
      <c r="AE165" s="231"/>
      <c r="AF165" s="232"/>
      <c r="AG165" s="233"/>
      <c r="AH165" s="152"/>
      <c r="AI165" s="233"/>
      <c r="AJ165" s="266"/>
      <c r="AK165" s="233"/>
      <c r="AL165" s="232"/>
      <c r="AM165" s="197"/>
      <c r="AN165" s="234"/>
      <c r="AO165" s="234"/>
      <c r="AP165" s="234"/>
      <c r="AQ165" s="176"/>
      <c r="AR165" s="176"/>
      <c r="AS165" s="176"/>
      <c r="AT165" s="176"/>
      <c r="AU165" s="176"/>
      <c r="AV165" s="176"/>
      <c r="AW165" s="176"/>
      <c r="AX165" s="176"/>
      <c r="AY165" s="176"/>
      <c r="AZ165" s="176"/>
      <c r="BA165" s="176"/>
      <c r="BB165" s="176"/>
      <c r="BC165" s="176"/>
      <c r="BD165" s="176"/>
      <c r="BE165" s="176"/>
      <c r="BF165" s="176"/>
      <c r="BG165" s="176"/>
      <c r="BH165" s="176"/>
      <c r="BI165" s="176"/>
      <c r="BJ165" s="176"/>
      <c r="BK165" s="176"/>
      <c r="BL165" s="176"/>
      <c r="BM165" s="176"/>
      <c r="BN165" s="176"/>
      <c r="BO165" s="176"/>
      <c r="BP165" s="176"/>
      <c r="BQ165" s="176"/>
      <c r="BR165" s="176"/>
      <c r="BS165" s="176"/>
    </row>
    <row r="166" spans="2:71" ht="28.5" customHeight="1" x14ac:dyDescent="0.2">
      <c r="B166" s="125"/>
      <c r="C166" s="197"/>
      <c r="D166" s="197"/>
      <c r="E166" s="197"/>
      <c r="F166" s="197"/>
      <c r="G166" s="197"/>
      <c r="H166" s="197"/>
      <c r="I166" s="197"/>
      <c r="J166" s="197"/>
      <c r="K166" s="197"/>
      <c r="L166" s="197"/>
      <c r="M166" s="229"/>
      <c r="N166" s="230"/>
      <c r="O166" s="197"/>
      <c r="P166" s="230"/>
      <c r="Q166" s="230"/>
      <c r="R166" s="197"/>
      <c r="S166" s="229"/>
      <c r="T166" s="197"/>
      <c r="U166" s="197"/>
      <c r="V166" s="197"/>
      <c r="W166" s="197"/>
      <c r="X166" s="197"/>
      <c r="Y166" s="229"/>
      <c r="Z166" s="197"/>
      <c r="AA166" s="197"/>
      <c r="AB166" s="197"/>
      <c r="AC166" s="197"/>
      <c r="AD166" s="197"/>
      <c r="AE166" s="231"/>
      <c r="AF166" s="232"/>
      <c r="AG166" s="233"/>
      <c r="AH166" s="152"/>
      <c r="AI166" s="233"/>
      <c r="AJ166" s="266"/>
      <c r="AK166" s="233"/>
      <c r="AL166" s="232"/>
      <c r="AM166" s="197"/>
      <c r="AN166" s="234"/>
      <c r="AO166" s="234"/>
      <c r="AP166" s="234"/>
      <c r="AQ166" s="176"/>
      <c r="AR166" s="176"/>
      <c r="AS166" s="176"/>
      <c r="AT166" s="176"/>
      <c r="AU166" s="176"/>
      <c r="AV166" s="176"/>
      <c r="AW166" s="176"/>
      <c r="AX166" s="176"/>
      <c r="AY166" s="176"/>
      <c r="AZ166" s="176"/>
      <c r="BA166" s="176"/>
      <c r="BB166" s="176"/>
      <c r="BC166" s="176"/>
      <c r="BD166" s="176"/>
      <c r="BE166" s="176"/>
      <c r="BF166" s="176"/>
      <c r="BG166" s="176"/>
      <c r="BH166" s="176"/>
      <c r="BI166" s="176"/>
      <c r="BJ166" s="176"/>
      <c r="BK166" s="176"/>
      <c r="BL166" s="176"/>
      <c r="BM166" s="176"/>
      <c r="BN166" s="176"/>
      <c r="BO166" s="176"/>
      <c r="BP166" s="176"/>
      <c r="BQ166" s="176"/>
      <c r="BR166" s="176"/>
      <c r="BS166" s="176"/>
    </row>
    <row r="167" spans="2:71" ht="28.5" customHeight="1" x14ac:dyDescent="0.2">
      <c r="B167" s="125"/>
      <c r="C167" s="197"/>
      <c r="D167" s="197"/>
      <c r="E167" s="197"/>
      <c r="F167" s="197"/>
      <c r="G167" s="197"/>
      <c r="H167" s="197"/>
      <c r="I167" s="197"/>
      <c r="J167" s="197"/>
      <c r="K167" s="197"/>
      <c r="L167" s="197"/>
      <c r="M167" s="229"/>
      <c r="N167" s="230"/>
      <c r="O167" s="197"/>
      <c r="P167" s="230"/>
      <c r="Q167" s="230"/>
      <c r="R167" s="197"/>
      <c r="S167" s="229"/>
      <c r="T167" s="197"/>
      <c r="U167" s="197"/>
      <c r="V167" s="197"/>
      <c r="W167" s="197"/>
      <c r="X167" s="197"/>
      <c r="Y167" s="229"/>
      <c r="Z167" s="197"/>
      <c r="AA167" s="197"/>
      <c r="AB167" s="197"/>
      <c r="AC167" s="197"/>
      <c r="AD167" s="197"/>
      <c r="AE167" s="231"/>
      <c r="AF167" s="232"/>
      <c r="AG167" s="233"/>
      <c r="AH167" s="152"/>
      <c r="AI167" s="233"/>
      <c r="AJ167" s="266"/>
      <c r="AK167" s="233"/>
      <c r="AL167" s="232"/>
      <c r="AM167" s="197"/>
      <c r="AN167" s="234"/>
      <c r="AO167" s="234"/>
      <c r="AP167" s="234"/>
      <c r="AQ167" s="176"/>
      <c r="AR167" s="176"/>
      <c r="AS167" s="176"/>
      <c r="AT167" s="176"/>
      <c r="AU167" s="176"/>
      <c r="AV167" s="176"/>
      <c r="AW167" s="176"/>
      <c r="AX167" s="176"/>
      <c r="AY167" s="176"/>
      <c r="AZ167" s="176"/>
      <c r="BA167" s="176"/>
      <c r="BB167" s="176"/>
      <c r="BC167" s="176"/>
      <c r="BD167" s="176"/>
      <c r="BE167" s="176"/>
      <c r="BF167" s="176"/>
      <c r="BG167" s="176"/>
      <c r="BH167" s="176"/>
      <c r="BI167" s="176"/>
      <c r="BJ167" s="176"/>
      <c r="BK167" s="176"/>
      <c r="BL167" s="176"/>
      <c r="BM167" s="176"/>
      <c r="BN167" s="176"/>
      <c r="BO167" s="176"/>
      <c r="BP167" s="176"/>
      <c r="BQ167" s="176"/>
      <c r="BR167" s="176"/>
      <c r="BS167" s="176"/>
    </row>
    <row r="168" spans="2:71" ht="28.5" customHeight="1" x14ac:dyDescent="0.2">
      <c r="B168" s="125"/>
      <c r="C168" s="197"/>
      <c r="D168" s="197"/>
      <c r="E168" s="197"/>
      <c r="F168" s="197"/>
      <c r="G168" s="197"/>
      <c r="H168" s="197"/>
      <c r="I168" s="197"/>
      <c r="J168" s="197"/>
      <c r="K168" s="197"/>
      <c r="L168" s="197"/>
      <c r="M168" s="229"/>
      <c r="N168" s="230"/>
      <c r="O168" s="197"/>
      <c r="P168" s="230"/>
      <c r="Q168" s="230"/>
      <c r="R168" s="197"/>
      <c r="S168" s="229"/>
      <c r="T168" s="197"/>
      <c r="U168" s="197"/>
      <c r="V168" s="197"/>
      <c r="W168" s="197"/>
      <c r="X168" s="197"/>
      <c r="Y168" s="229"/>
      <c r="Z168" s="197"/>
      <c r="AA168" s="197"/>
      <c r="AB168" s="197"/>
      <c r="AC168" s="197"/>
      <c r="AD168" s="197"/>
      <c r="AE168" s="231"/>
      <c r="AF168" s="232"/>
      <c r="AG168" s="233"/>
      <c r="AH168" s="152"/>
      <c r="AI168" s="233"/>
      <c r="AJ168" s="266"/>
      <c r="AK168" s="233"/>
      <c r="AL168" s="232"/>
      <c r="AM168" s="197"/>
      <c r="AN168" s="234"/>
      <c r="AO168" s="234"/>
      <c r="AP168" s="234"/>
      <c r="AQ168" s="176"/>
      <c r="AR168" s="176"/>
      <c r="AS168" s="176"/>
      <c r="AT168" s="176"/>
      <c r="AU168" s="176"/>
      <c r="AV168" s="176"/>
      <c r="AW168" s="176"/>
      <c r="AX168" s="176"/>
      <c r="AY168" s="176"/>
      <c r="AZ168" s="176"/>
      <c r="BA168" s="176"/>
      <c r="BB168" s="176"/>
      <c r="BC168" s="176"/>
      <c r="BD168" s="176"/>
      <c r="BE168" s="176"/>
      <c r="BF168" s="176"/>
      <c r="BG168" s="176"/>
      <c r="BH168" s="176"/>
      <c r="BI168" s="176"/>
      <c r="BJ168" s="176"/>
      <c r="BK168" s="176"/>
      <c r="BL168" s="176"/>
      <c r="BM168" s="176"/>
      <c r="BN168" s="176"/>
      <c r="BO168" s="176"/>
      <c r="BP168" s="176"/>
      <c r="BQ168" s="176"/>
      <c r="BR168" s="176"/>
      <c r="BS168" s="176"/>
    </row>
    <row r="169" spans="2:71" ht="28.5" customHeight="1" x14ac:dyDescent="0.2">
      <c r="B169" s="125"/>
      <c r="C169" s="197"/>
      <c r="D169" s="197"/>
      <c r="E169" s="197"/>
      <c r="F169" s="197"/>
      <c r="G169" s="197"/>
      <c r="H169" s="197"/>
      <c r="I169" s="197"/>
      <c r="J169" s="197"/>
      <c r="K169" s="197"/>
      <c r="L169" s="197"/>
      <c r="M169" s="229"/>
      <c r="N169" s="230"/>
      <c r="O169" s="197"/>
      <c r="P169" s="230"/>
      <c r="Q169" s="230"/>
      <c r="R169" s="197"/>
      <c r="S169" s="229"/>
      <c r="T169" s="197"/>
      <c r="U169" s="197"/>
      <c r="V169" s="197"/>
      <c r="W169" s="197"/>
      <c r="X169" s="197"/>
      <c r="Y169" s="229"/>
      <c r="Z169" s="197"/>
      <c r="AA169" s="197"/>
      <c r="AB169" s="197"/>
      <c r="AC169" s="197"/>
      <c r="AD169" s="197"/>
      <c r="AE169" s="231"/>
      <c r="AF169" s="232"/>
      <c r="AG169" s="233"/>
      <c r="AH169" s="152"/>
      <c r="AI169" s="233"/>
      <c r="AJ169" s="266"/>
      <c r="AK169" s="233"/>
      <c r="AL169" s="232"/>
      <c r="AM169" s="197"/>
      <c r="AN169" s="234"/>
      <c r="AO169" s="234"/>
      <c r="AP169" s="234"/>
      <c r="AQ169" s="176"/>
      <c r="AR169" s="176"/>
      <c r="AS169" s="176"/>
      <c r="AT169" s="176"/>
      <c r="AU169" s="176"/>
      <c r="AV169" s="176"/>
      <c r="AW169" s="176"/>
      <c r="AX169" s="176"/>
      <c r="AY169" s="176"/>
      <c r="AZ169" s="176"/>
      <c r="BA169" s="176"/>
      <c r="BB169" s="176"/>
      <c r="BC169" s="176"/>
      <c r="BD169" s="176"/>
      <c r="BE169" s="176"/>
      <c r="BF169" s="176"/>
      <c r="BG169" s="176"/>
      <c r="BH169" s="176"/>
      <c r="BI169" s="176"/>
      <c r="BJ169" s="176"/>
      <c r="BK169" s="176"/>
      <c r="BL169" s="176"/>
      <c r="BM169" s="176"/>
      <c r="BN169" s="176"/>
      <c r="BO169" s="176"/>
      <c r="BP169" s="176"/>
      <c r="BQ169" s="176"/>
      <c r="BR169" s="176"/>
      <c r="BS169" s="176"/>
    </row>
    <row r="170" spans="2:71" ht="28.5" customHeight="1" x14ac:dyDescent="0.2">
      <c r="B170" s="125"/>
      <c r="C170" s="197"/>
      <c r="D170" s="197"/>
      <c r="E170" s="197"/>
      <c r="F170" s="197"/>
      <c r="G170" s="197"/>
      <c r="H170" s="197"/>
      <c r="I170" s="197"/>
      <c r="J170" s="197"/>
      <c r="K170" s="197"/>
      <c r="L170" s="197"/>
      <c r="M170" s="229"/>
      <c r="N170" s="230"/>
      <c r="O170" s="197"/>
      <c r="P170" s="230"/>
      <c r="Q170" s="230"/>
      <c r="R170" s="197"/>
      <c r="S170" s="229"/>
      <c r="T170" s="197"/>
      <c r="U170" s="197"/>
      <c r="V170" s="197"/>
      <c r="W170" s="197"/>
      <c r="X170" s="197"/>
      <c r="Y170" s="229"/>
      <c r="Z170" s="197"/>
      <c r="AA170" s="197"/>
      <c r="AB170" s="197"/>
      <c r="AC170" s="197"/>
      <c r="AD170" s="197"/>
      <c r="AE170" s="231"/>
      <c r="AF170" s="232"/>
      <c r="AG170" s="233"/>
      <c r="AH170" s="152"/>
      <c r="AI170" s="233"/>
      <c r="AJ170" s="266"/>
      <c r="AK170" s="233"/>
      <c r="AL170" s="232"/>
      <c r="AM170" s="197"/>
      <c r="AN170" s="234"/>
      <c r="AO170" s="234"/>
      <c r="AP170" s="234"/>
      <c r="AQ170" s="176"/>
      <c r="AR170" s="176"/>
      <c r="AS170" s="176"/>
      <c r="AT170" s="176"/>
      <c r="AU170" s="176"/>
      <c r="AV170" s="176"/>
      <c r="AW170" s="176"/>
      <c r="AX170" s="176"/>
      <c r="AY170" s="176"/>
      <c r="AZ170" s="176"/>
      <c r="BA170" s="176"/>
      <c r="BB170" s="176"/>
      <c r="BC170" s="176"/>
      <c r="BD170" s="176"/>
      <c r="BE170" s="176"/>
      <c r="BF170" s="176"/>
      <c r="BG170" s="176"/>
      <c r="BH170" s="176"/>
      <c r="BI170" s="176"/>
      <c r="BJ170" s="176"/>
      <c r="BK170" s="176"/>
      <c r="BL170" s="176"/>
      <c r="BM170" s="176"/>
      <c r="BN170" s="176"/>
      <c r="BO170" s="176"/>
      <c r="BP170" s="176"/>
      <c r="BQ170" s="176"/>
      <c r="BR170" s="176"/>
      <c r="BS170" s="176"/>
    </row>
    <row r="171" spans="2:71" ht="28.5" customHeight="1" x14ac:dyDescent="0.2">
      <c r="B171" s="125"/>
      <c r="C171" s="197"/>
      <c r="D171" s="197"/>
      <c r="E171" s="197"/>
      <c r="F171" s="197"/>
      <c r="G171" s="197"/>
      <c r="H171" s="197"/>
      <c r="I171" s="197"/>
      <c r="J171" s="197"/>
      <c r="K171" s="197"/>
      <c r="L171" s="197"/>
      <c r="M171" s="229"/>
      <c r="N171" s="230"/>
      <c r="O171" s="197"/>
      <c r="P171" s="230"/>
      <c r="Q171" s="230"/>
      <c r="R171" s="197"/>
      <c r="S171" s="229"/>
      <c r="T171" s="197"/>
      <c r="U171" s="197"/>
      <c r="V171" s="197"/>
      <c r="W171" s="197"/>
      <c r="X171" s="197"/>
      <c r="Y171" s="229"/>
      <c r="Z171" s="197"/>
      <c r="AA171" s="197"/>
      <c r="AB171" s="197"/>
      <c r="AC171" s="197"/>
      <c r="AD171" s="197"/>
      <c r="AE171" s="231"/>
      <c r="AF171" s="232"/>
      <c r="AG171" s="233"/>
      <c r="AH171" s="152"/>
      <c r="AI171" s="233"/>
      <c r="AJ171" s="266"/>
      <c r="AK171" s="233"/>
      <c r="AL171" s="232"/>
      <c r="AM171" s="197"/>
      <c r="AN171" s="234"/>
      <c r="AO171" s="234"/>
      <c r="AP171" s="234"/>
      <c r="AQ171" s="176"/>
      <c r="AR171" s="176"/>
      <c r="AS171" s="176"/>
      <c r="AT171" s="176"/>
      <c r="AU171" s="176"/>
      <c r="AV171" s="176"/>
      <c r="AW171" s="176"/>
      <c r="AX171" s="176"/>
      <c r="AY171" s="176"/>
      <c r="AZ171" s="176"/>
      <c r="BA171" s="176"/>
      <c r="BB171" s="176"/>
      <c r="BC171" s="176"/>
      <c r="BD171" s="176"/>
      <c r="BE171" s="176"/>
      <c r="BF171" s="176"/>
      <c r="BG171" s="176"/>
      <c r="BH171" s="176"/>
      <c r="BI171" s="176"/>
      <c r="BJ171" s="176"/>
      <c r="BK171" s="176"/>
      <c r="BL171" s="176"/>
      <c r="BM171" s="176"/>
      <c r="BN171" s="176"/>
      <c r="BO171" s="176"/>
      <c r="BP171" s="176"/>
      <c r="BQ171" s="176"/>
      <c r="BR171" s="176"/>
      <c r="BS171" s="176"/>
    </row>
    <row r="172" spans="2:71" ht="28.5" customHeight="1" x14ac:dyDescent="0.2">
      <c r="B172" s="125"/>
      <c r="C172" s="197"/>
      <c r="D172" s="197"/>
      <c r="E172" s="197"/>
      <c r="F172" s="197"/>
      <c r="G172" s="197"/>
      <c r="H172" s="197"/>
      <c r="I172" s="197"/>
      <c r="J172" s="197"/>
      <c r="K172" s="197"/>
      <c r="L172" s="197"/>
      <c r="M172" s="229"/>
      <c r="N172" s="230"/>
      <c r="O172" s="197"/>
      <c r="P172" s="230"/>
      <c r="Q172" s="230"/>
      <c r="R172" s="197"/>
      <c r="S172" s="229"/>
      <c r="T172" s="197"/>
      <c r="U172" s="197"/>
      <c r="V172" s="197"/>
      <c r="W172" s="197"/>
      <c r="X172" s="197"/>
      <c r="Y172" s="229"/>
      <c r="Z172" s="197"/>
      <c r="AA172" s="197"/>
      <c r="AB172" s="197"/>
      <c r="AC172" s="197"/>
      <c r="AD172" s="197"/>
      <c r="AE172" s="231"/>
      <c r="AF172" s="232"/>
      <c r="AG172" s="233"/>
      <c r="AH172" s="152"/>
      <c r="AI172" s="233"/>
      <c r="AJ172" s="266"/>
      <c r="AK172" s="233"/>
      <c r="AL172" s="232"/>
      <c r="AM172" s="197"/>
      <c r="AN172" s="234"/>
      <c r="AO172" s="234"/>
      <c r="AP172" s="234"/>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6"/>
      <c r="BN172" s="176"/>
      <c r="BO172" s="176"/>
      <c r="BP172" s="176"/>
      <c r="BQ172" s="176"/>
      <c r="BR172" s="176"/>
      <c r="BS172" s="176"/>
    </row>
    <row r="173" spans="2:71" ht="28.5" customHeight="1" x14ac:dyDescent="0.2">
      <c r="B173" s="125"/>
      <c r="C173" s="197"/>
      <c r="D173" s="197"/>
      <c r="E173" s="197"/>
      <c r="F173" s="197"/>
      <c r="G173" s="197"/>
      <c r="H173" s="197"/>
      <c r="I173" s="197"/>
      <c r="J173" s="197"/>
      <c r="K173" s="197"/>
      <c r="L173" s="197"/>
      <c r="M173" s="229"/>
      <c r="N173" s="230"/>
      <c r="O173" s="197"/>
      <c r="P173" s="230"/>
      <c r="Q173" s="230"/>
      <c r="R173" s="197"/>
      <c r="S173" s="229"/>
      <c r="T173" s="197"/>
      <c r="U173" s="197"/>
      <c r="V173" s="197"/>
      <c r="W173" s="197"/>
      <c r="X173" s="197"/>
      <c r="Y173" s="229"/>
      <c r="Z173" s="197"/>
      <c r="AA173" s="197"/>
      <c r="AB173" s="197"/>
      <c r="AC173" s="197"/>
      <c r="AD173" s="197"/>
      <c r="AE173" s="231"/>
      <c r="AF173" s="232"/>
      <c r="AG173" s="233"/>
      <c r="AH173" s="152"/>
      <c r="AI173" s="233"/>
      <c r="AJ173" s="266"/>
      <c r="AK173" s="233"/>
      <c r="AL173" s="232"/>
      <c r="AM173" s="197"/>
      <c r="AN173" s="234"/>
      <c r="AO173" s="234"/>
      <c r="AP173" s="234"/>
      <c r="AQ173" s="176"/>
      <c r="AR173" s="176"/>
      <c r="AS173" s="176"/>
      <c r="AT173" s="176"/>
      <c r="AU173" s="176"/>
      <c r="AV173" s="176"/>
      <c r="AW173" s="176"/>
      <c r="AX173" s="176"/>
      <c r="AY173" s="176"/>
      <c r="AZ173" s="176"/>
      <c r="BA173" s="176"/>
      <c r="BB173" s="176"/>
      <c r="BC173" s="176"/>
      <c r="BD173" s="176"/>
      <c r="BE173" s="176"/>
      <c r="BF173" s="176"/>
      <c r="BG173" s="176"/>
      <c r="BH173" s="176"/>
      <c r="BI173" s="176"/>
      <c r="BJ173" s="176"/>
      <c r="BK173" s="176"/>
      <c r="BL173" s="176"/>
      <c r="BM173" s="176"/>
      <c r="BN173" s="176"/>
      <c r="BO173" s="176"/>
      <c r="BP173" s="176"/>
      <c r="BQ173" s="176"/>
      <c r="BR173" s="176"/>
      <c r="BS173" s="176"/>
    </row>
    <row r="174" spans="2:71" ht="28.5" customHeight="1" x14ac:dyDescent="0.2">
      <c r="B174" s="125"/>
      <c r="C174" s="197"/>
      <c r="D174" s="197"/>
      <c r="E174" s="197"/>
      <c r="F174" s="197"/>
      <c r="G174" s="197"/>
      <c r="H174" s="197"/>
      <c r="I174" s="197"/>
      <c r="J174" s="197"/>
      <c r="K174" s="197"/>
      <c r="L174" s="197"/>
      <c r="M174" s="229"/>
      <c r="N174" s="230"/>
      <c r="O174" s="197"/>
      <c r="P174" s="230"/>
      <c r="Q174" s="230"/>
      <c r="R174" s="197"/>
      <c r="S174" s="229"/>
      <c r="T174" s="197"/>
      <c r="U174" s="197"/>
      <c r="V174" s="197"/>
      <c r="W174" s="197"/>
      <c r="X174" s="197"/>
      <c r="Y174" s="229"/>
      <c r="Z174" s="197"/>
      <c r="AA174" s="197"/>
      <c r="AB174" s="197"/>
      <c r="AC174" s="197"/>
      <c r="AD174" s="197"/>
      <c r="AE174" s="231"/>
      <c r="AF174" s="232"/>
      <c r="AG174" s="233"/>
      <c r="AH174" s="152"/>
      <c r="AI174" s="233"/>
      <c r="AJ174" s="266"/>
      <c r="AK174" s="233"/>
      <c r="AL174" s="232"/>
      <c r="AM174" s="197"/>
      <c r="AN174" s="234"/>
      <c r="AO174" s="234"/>
      <c r="AP174" s="234"/>
      <c r="AQ174" s="176"/>
      <c r="AR174" s="176"/>
      <c r="AS174" s="176"/>
      <c r="AT174" s="176"/>
      <c r="AU174" s="176"/>
      <c r="AV174" s="176"/>
      <c r="AW174" s="176"/>
      <c r="AX174" s="176"/>
      <c r="AY174" s="176"/>
      <c r="AZ174" s="176"/>
      <c r="BA174" s="176"/>
      <c r="BB174" s="176"/>
      <c r="BC174" s="176"/>
      <c r="BD174" s="176"/>
      <c r="BE174" s="176"/>
      <c r="BF174" s="176"/>
      <c r="BG174" s="176"/>
      <c r="BH174" s="176"/>
      <c r="BI174" s="176"/>
      <c r="BJ174" s="176"/>
      <c r="BK174" s="176"/>
      <c r="BL174" s="176"/>
      <c r="BM174" s="176"/>
      <c r="BN174" s="176"/>
      <c r="BO174" s="176"/>
      <c r="BP174" s="176"/>
      <c r="BQ174" s="176"/>
      <c r="BR174" s="176"/>
      <c r="BS174" s="176"/>
    </row>
    <row r="175" spans="2:71" ht="28.5" customHeight="1" x14ac:dyDescent="0.2">
      <c r="B175" s="125"/>
      <c r="C175" s="197"/>
      <c r="D175" s="197"/>
      <c r="E175" s="197"/>
      <c r="F175" s="197"/>
      <c r="G175" s="197"/>
      <c r="H175" s="197"/>
      <c r="I175" s="197"/>
      <c r="J175" s="197"/>
      <c r="K175" s="197"/>
      <c r="L175" s="197"/>
      <c r="M175" s="229"/>
      <c r="N175" s="230"/>
      <c r="O175" s="197"/>
      <c r="P175" s="230"/>
      <c r="Q175" s="230"/>
      <c r="R175" s="197"/>
      <c r="S175" s="229"/>
      <c r="T175" s="197"/>
      <c r="U175" s="197"/>
      <c r="V175" s="197"/>
      <c r="W175" s="197"/>
      <c r="X175" s="197"/>
      <c r="Y175" s="229"/>
      <c r="Z175" s="197"/>
      <c r="AA175" s="197"/>
      <c r="AB175" s="197"/>
      <c r="AC175" s="197"/>
      <c r="AD175" s="197"/>
      <c r="AE175" s="231"/>
      <c r="AF175" s="232"/>
      <c r="AG175" s="233"/>
      <c r="AH175" s="152"/>
      <c r="AI175" s="233"/>
      <c r="AJ175" s="266"/>
      <c r="AK175" s="233"/>
      <c r="AL175" s="232"/>
      <c r="AM175" s="197"/>
      <c r="AN175" s="234"/>
      <c r="AO175" s="234"/>
      <c r="AP175" s="234"/>
      <c r="AQ175" s="176"/>
      <c r="AR175" s="176"/>
      <c r="AS175" s="176"/>
      <c r="AT175" s="176"/>
      <c r="AU175" s="176"/>
      <c r="AV175" s="176"/>
      <c r="AW175" s="176"/>
      <c r="AX175" s="176"/>
      <c r="AY175" s="176"/>
      <c r="AZ175" s="176"/>
      <c r="BA175" s="176"/>
      <c r="BB175" s="176"/>
      <c r="BC175" s="176"/>
      <c r="BD175" s="176"/>
      <c r="BE175" s="176"/>
      <c r="BF175" s="176"/>
      <c r="BG175" s="176"/>
      <c r="BH175" s="176"/>
      <c r="BI175" s="176"/>
      <c r="BJ175" s="176"/>
      <c r="BK175" s="176"/>
      <c r="BL175" s="176"/>
      <c r="BM175" s="176"/>
      <c r="BN175" s="176"/>
      <c r="BO175" s="176"/>
      <c r="BP175" s="176"/>
      <c r="BQ175" s="176"/>
      <c r="BR175" s="176"/>
      <c r="BS175" s="176"/>
    </row>
    <row r="176" spans="2:71" ht="28.5" customHeight="1" x14ac:dyDescent="0.2">
      <c r="B176" s="125"/>
      <c r="C176" s="197"/>
      <c r="D176" s="197"/>
      <c r="E176" s="197"/>
      <c r="F176" s="197"/>
      <c r="G176" s="197"/>
      <c r="H176" s="197"/>
      <c r="I176" s="197"/>
      <c r="J176" s="197"/>
      <c r="K176" s="197"/>
      <c r="L176" s="197"/>
      <c r="M176" s="229"/>
      <c r="N176" s="230"/>
      <c r="O176" s="197"/>
      <c r="P176" s="230"/>
      <c r="Q176" s="230"/>
      <c r="R176" s="197"/>
      <c r="S176" s="229"/>
      <c r="T176" s="197"/>
      <c r="U176" s="197"/>
      <c r="V176" s="197"/>
      <c r="W176" s="197"/>
      <c r="X176" s="197"/>
      <c r="Y176" s="229"/>
      <c r="Z176" s="197"/>
      <c r="AA176" s="197"/>
      <c r="AB176" s="197"/>
      <c r="AC176" s="197"/>
      <c r="AD176" s="197"/>
      <c r="AE176" s="231"/>
      <c r="AF176" s="232"/>
      <c r="AG176" s="233"/>
      <c r="AH176" s="152"/>
      <c r="AI176" s="233"/>
      <c r="AJ176" s="266"/>
      <c r="AK176" s="233"/>
      <c r="AL176" s="232"/>
      <c r="AM176" s="197"/>
      <c r="AN176" s="234"/>
      <c r="AO176" s="234"/>
      <c r="AP176" s="234"/>
      <c r="AQ176" s="176"/>
      <c r="AR176" s="176"/>
      <c r="AS176" s="176"/>
      <c r="AT176" s="176"/>
      <c r="AU176" s="176"/>
      <c r="AV176" s="176"/>
      <c r="AW176" s="176"/>
      <c r="AX176" s="176"/>
      <c r="AY176" s="176"/>
      <c r="AZ176" s="176"/>
      <c r="BA176" s="176"/>
      <c r="BB176" s="176"/>
      <c r="BC176" s="176"/>
      <c r="BD176" s="176"/>
      <c r="BE176" s="176"/>
      <c r="BF176" s="176"/>
      <c r="BG176" s="176"/>
      <c r="BH176" s="176"/>
      <c r="BI176" s="176"/>
      <c r="BJ176" s="176"/>
      <c r="BK176" s="176"/>
      <c r="BL176" s="176"/>
      <c r="BM176" s="176"/>
      <c r="BN176" s="176"/>
      <c r="BO176" s="176"/>
      <c r="BP176" s="176"/>
      <c r="BQ176" s="176"/>
      <c r="BR176" s="176"/>
      <c r="BS176" s="176"/>
    </row>
    <row r="177" spans="2:71" ht="28.5" customHeight="1" x14ac:dyDescent="0.2">
      <c r="B177" s="125"/>
      <c r="C177" s="197"/>
      <c r="D177" s="197"/>
      <c r="E177" s="197"/>
      <c r="F177" s="197"/>
      <c r="G177" s="197"/>
      <c r="H177" s="197"/>
      <c r="I177" s="197"/>
      <c r="J177" s="197"/>
      <c r="K177" s="197"/>
      <c r="L177" s="197"/>
      <c r="M177" s="229"/>
      <c r="N177" s="230"/>
      <c r="O177" s="197"/>
      <c r="P177" s="230"/>
      <c r="Q177" s="230"/>
      <c r="R177" s="197"/>
      <c r="S177" s="229"/>
      <c r="T177" s="197"/>
      <c r="U177" s="197"/>
      <c r="V177" s="197"/>
      <c r="W177" s="197"/>
      <c r="X177" s="197"/>
      <c r="Y177" s="229"/>
      <c r="Z177" s="197"/>
      <c r="AA177" s="197"/>
      <c r="AB177" s="197"/>
      <c r="AC177" s="197"/>
      <c r="AD177" s="197"/>
      <c r="AE177" s="231"/>
      <c r="AF177" s="232"/>
      <c r="AG177" s="233"/>
      <c r="AH177" s="152"/>
      <c r="AI177" s="233"/>
      <c r="AJ177" s="266"/>
      <c r="AK177" s="233"/>
      <c r="AL177" s="232"/>
      <c r="AM177" s="197"/>
      <c r="AN177" s="234"/>
      <c r="AO177" s="234"/>
      <c r="AP177" s="234"/>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6"/>
      <c r="BR177" s="176"/>
      <c r="BS177" s="176"/>
    </row>
    <row r="178" spans="2:71" ht="28.5" customHeight="1" x14ac:dyDescent="0.2">
      <c r="B178" s="125"/>
      <c r="C178" s="197"/>
      <c r="D178" s="197"/>
      <c r="E178" s="197"/>
      <c r="F178" s="197"/>
      <c r="G178" s="197"/>
      <c r="H178" s="197"/>
      <c r="I178" s="197"/>
      <c r="J178" s="197"/>
      <c r="K178" s="197"/>
      <c r="L178" s="197"/>
      <c r="M178" s="229"/>
      <c r="N178" s="230"/>
      <c r="O178" s="197"/>
      <c r="P178" s="230"/>
      <c r="Q178" s="230"/>
      <c r="R178" s="197"/>
      <c r="S178" s="229"/>
      <c r="T178" s="197"/>
      <c r="U178" s="197"/>
      <c r="V178" s="197"/>
      <c r="W178" s="197"/>
      <c r="X178" s="197"/>
      <c r="Y178" s="229"/>
      <c r="Z178" s="197"/>
      <c r="AA178" s="197"/>
      <c r="AB178" s="197"/>
      <c r="AC178" s="197"/>
      <c r="AD178" s="197"/>
      <c r="AE178" s="231"/>
      <c r="AF178" s="232"/>
      <c r="AG178" s="233"/>
      <c r="AH178" s="152"/>
      <c r="AI178" s="233"/>
      <c r="AJ178" s="266"/>
      <c r="AK178" s="233"/>
      <c r="AL178" s="232"/>
      <c r="AM178" s="197"/>
      <c r="AN178" s="234"/>
      <c r="AO178" s="234"/>
      <c r="AP178" s="234"/>
      <c r="AQ178" s="176"/>
      <c r="AR178" s="176"/>
      <c r="AS178" s="176"/>
      <c r="AT178" s="176"/>
      <c r="AU178" s="176"/>
      <c r="AV178" s="176"/>
      <c r="AW178" s="176"/>
      <c r="AX178" s="176"/>
      <c r="AY178" s="176"/>
      <c r="AZ178" s="176"/>
      <c r="BA178" s="176"/>
      <c r="BB178" s="176"/>
      <c r="BC178" s="176"/>
      <c r="BD178" s="176"/>
      <c r="BE178" s="176"/>
      <c r="BF178" s="176"/>
      <c r="BG178" s="176"/>
      <c r="BH178" s="176"/>
      <c r="BI178" s="176"/>
      <c r="BJ178" s="176"/>
      <c r="BK178" s="176"/>
      <c r="BL178" s="176"/>
      <c r="BM178" s="176"/>
      <c r="BN178" s="176"/>
      <c r="BO178" s="176"/>
      <c r="BP178" s="176"/>
      <c r="BQ178" s="176"/>
      <c r="BR178" s="176"/>
      <c r="BS178" s="176"/>
    </row>
    <row r="179" spans="2:71" ht="28.5" customHeight="1" x14ac:dyDescent="0.2">
      <c r="B179" s="125"/>
      <c r="C179" s="197"/>
      <c r="D179" s="197"/>
      <c r="E179" s="197"/>
      <c r="F179" s="197"/>
      <c r="G179" s="197"/>
      <c r="H179" s="197"/>
      <c r="I179" s="197"/>
      <c r="J179" s="197"/>
      <c r="K179" s="197"/>
      <c r="L179" s="197"/>
      <c r="M179" s="229"/>
      <c r="N179" s="230"/>
      <c r="O179" s="197"/>
      <c r="P179" s="230"/>
      <c r="Q179" s="230"/>
      <c r="R179" s="197"/>
      <c r="S179" s="229"/>
      <c r="T179" s="197"/>
      <c r="U179" s="197"/>
      <c r="V179" s="197"/>
      <c r="W179" s="197"/>
      <c r="X179" s="197"/>
      <c r="Y179" s="229"/>
      <c r="Z179" s="197"/>
      <c r="AA179" s="197"/>
      <c r="AB179" s="197"/>
      <c r="AC179" s="197"/>
      <c r="AD179" s="197"/>
      <c r="AE179" s="231"/>
      <c r="AF179" s="232"/>
      <c r="AG179" s="233"/>
      <c r="AH179" s="152"/>
      <c r="AI179" s="233"/>
      <c r="AJ179" s="266"/>
      <c r="AK179" s="233"/>
      <c r="AL179" s="232"/>
      <c r="AM179" s="197"/>
      <c r="AN179" s="234"/>
      <c r="AO179" s="234"/>
      <c r="AP179" s="234"/>
      <c r="AQ179" s="176"/>
      <c r="AR179" s="176"/>
      <c r="AS179" s="176"/>
      <c r="AT179" s="176"/>
      <c r="AU179" s="176"/>
      <c r="AV179" s="176"/>
      <c r="AW179" s="176"/>
      <c r="AX179" s="176"/>
      <c r="AY179" s="176"/>
      <c r="AZ179" s="176"/>
      <c r="BA179" s="176"/>
      <c r="BB179" s="176"/>
      <c r="BC179" s="176"/>
      <c r="BD179" s="176"/>
      <c r="BE179" s="176"/>
      <c r="BF179" s="176"/>
      <c r="BG179" s="176"/>
      <c r="BH179" s="176"/>
      <c r="BI179" s="176"/>
      <c r="BJ179" s="176"/>
      <c r="BK179" s="176"/>
      <c r="BL179" s="176"/>
      <c r="BM179" s="176"/>
      <c r="BN179" s="176"/>
      <c r="BO179" s="176"/>
      <c r="BP179" s="176"/>
      <c r="BQ179" s="176"/>
      <c r="BR179" s="176"/>
      <c r="BS179" s="176"/>
    </row>
    <row r="180" spans="2:71" ht="28.5" customHeight="1" x14ac:dyDescent="0.2">
      <c r="B180" s="125"/>
      <c r="C180" s="197"/>
      <c r="D180" s="197"/>
      <c r="E180" s="197"/>
      <c r="F180" s="197"/>
      <c r="G180" s="197"/>
      <c r="H180" s="197"/>
      <c r="I180" s="197"/>
      <c r="J180" s="197"/>
      <c r="K180" s="197"/>
      <c r="L180" s="197"/>
      <c r="M180" s="229"/>
      <c r="N180" s="230"/>
      <c r="O180" s="197"/>
      <c r="P180" s="230"/>
      <c r="Q180" s="230"/>
      <c r="R180" s="197"/>
      <c r="S180" s="229"/>
      <c r="T180" s="197"/>
      <c r="U180" s="197"/>
      <c r="V180" s="197"/>
      <c r="W180" s="197"/>
      <c r="X180" s="197"/>
      <c r="Y180" s="229"/>
      <c r="Z180" s="197"/>
      <c r="AA180" s="197"/>
      <c r="AB180" s="197"/>
      <c r="AC180" s="197"/>
      <c r="AD180" s="197"/>
      <c r="AE180" s="231"/>
      <c r="AF180" s="232"/>
      <c r="AG180" s="233"/>
      <c r="AH180" s="152"/>
      <c r="AI180" s="233"/>
      <c r="AJ180" s="266"/>
      <c r="AK180" s="233"/>
      <c r="AL180" s="232"/>
      <c r="AM180" s="197"/>
      <c r="AN180" s="234"/>
      <c r="AO180" s="234"/>
      <c r="AP180" s="234"/>
      <c r="AQ180" s="176"/>
      <c r="AR180" s="176"/>
      <c r="AS180" s="176"/>
      <c r="AT180" s="176"/>
      <c r="AU180" s="176"/>
      <c r="AV180" s="176"/>
      <c r="AW180" s="176"/>
      <c r="AX180" s="176"/>
      <c r="AY180" s="176"/>
      <c r="AZ180" s="176"/>
      <c r="BA180" s="176"/>
      <c r="BB180" s="176"/>
      <c r="BC180" s="176"/>
      <c r="BD180" s="176"/>
      <c r="BE180" s="176"/>
      <c r="BF180" s="176"/>
      <c r="BG180" s="176"/>
      <c r="BH180" s="176"/>
      <c r="BI180" s="176"/>
      <c r="BJ180" s="176"/>
      <c r="BK180" s="176"/>
      <c r="BL180" s="176"/>
      <c r="BM180" s="176"/>
      <c r="BN180" s="176"/>
      <c r="BO180" s="176"/>
      <c r="BP180" s="176"/>
      <c r="BQ180" s="176"/>
      <c r="BR180" s="176"/>
      <c r="BS180" s="176"/>
    </row>
    <row r="181" spans="2:71" ht="28.5" customHeight="1" x14ac:dyDescent="0.2">
      <c r="B181" s="125"/>
      <c r="C181" s="197"/>
      <c r="D181" s="197"/>
      <c r="E181" s="197"/>
      <c r="F181" s="197"/>
      <c r="G181" s="197"/>
      <c r="H181" s="197"/>
      <c r="I181" s="197"/>
      <c r="J181" s="197"/>
      <c r="K181" s="197"/>
      <c r="L181" s="197"/>
      <c r="M181" s="229"/>
      <c r="N181" s="230"/>
      <c r="O181" s="197"/>
      <c r="P181" s="230"/>
      <c r="Q181" s="230"/>
      <c r="R181" s="197"/>
      <c r="S181" s="229"/>
      <c r="T181" s="197"/>
      <c r="U181" s="197"/>
      <c r="V181" s="197"/>
      <c r="W181" s="197"/>
      <c r="X181" s="197"/>
      <c r="Y181" s="229"/>
      <c r="Z181" s="197"/>
      <c r="AA181" s="197"/>
      <c r="AB181" s="197"/>
      <c r="AC181" s="197"/>
      <c r="AD181" s="197"/>
      <c r="AE181" s="231"/>
      <c r="AF181" s="232"/>
      <c r="AG181" s="233"/>
      <c r="AH181" s="152"/>
      <c r="AI181" s="233"/>
      <c r="AJ181" s="266"/>
      <c r="AK181" s="233"/>
      <c r="AL181" s="232"/>
      <c r="AM181" s="197"/>
      <c r="AN181" s="234"/>
      <c r="AO181" s="234"/>
      <c r="AP181" s="234"/>
      <c r="AQ181" s="176"/>
      <c r="AR181" s="176"/>
      <c r="AS181" s="176"/>
      <c r="AT181" s="176"/>
      <c r="AU181" s="176"/>
      <c r="AV181" s="176"/>
      <c r="AW181" s="176"/>
      <c r="AX181" s="176"/>
      <c r="AY181" s="176"/>
      <c r="AZ181" s="176"/>
      <c r="BA181" s="176"/>
      <c r="BB181" s="176"/>
      <c r="BC181" s="176"/>
      <c r="BD181" s="176"/>
      <c r="BE181" s="176"/>
      <c r="BF181" s="176"/>
      <c r="BG181" s="176"/>
      <c r="BH181" s="176"/>
      <c r="BI181" s="176"/>
      <c r="BJ181" s="176"/>
      <c r="BK181" s="176"/>
      <c r="BL181" s="176"/>
      <c r="BM181" s="176"/>
      <c r="BN181" s="176"/>
      <c r="BO181" s="176"/>
      <c r="BP181" s="176"/>
      <c r="BQ181" s="176"/>
      <c r="BR181" s="176"/>
      <c r="BS181" s="176"/>
    </row>
    <row r="182" spans="2:71" ht="28.5" customHeight="1" x14ac:dyDescent="0.2">
      <c r="B182" s="125"/>
      <c r="C182" s="197"/>
      <c r="D182" s="197"/>
      <c r="E182" s="197"/>
      <c r="F182" s="197"/>
      <c r="G182" s="197"/>
      <c r="H182" s="197"/>
      <c r="I182" s="197"/>
      <c r="J182" s="197"/>
      <c r="K182" s="197"/>
      <c r="L182" s="197"/>
      <c r="M182" s="229"/>
      <c r="N182" s="230"/>
      <c r="O182" s="197"/>
      <c r="P182" s="230"/>
      <c r="Q182" s="230"/>
      <c r="R182" s="197"/>
      <c r="S182" s="229"/>
      <c r="T182" s="197"/>
      <c r="U182" s="197"/>
      <c r="V182" s="197"/>
      <c r="W182" s="197"/>
      <c r="X182" s="197"/>
      <c r="Y182" s="229"/>
      <c r="Z182" s="197"/>
      <c r="AA182" s="197"/>
      <c r="AB182" s="197"/>
      <c r="AC182" s="197"/>
      <c r="AD182" s="197"/>
      <c r="AE182" s="231"/>
      <c r="AF182" s="232"/>
      <c r="AG182" s="233"/>
      <c r="AH182" s="152"/>
      <c r="AI182" s="233"/>
      <c r="AJ182" s="266"/>
      <c r="AK182" s="233"/>
      <c r="AL182" s="232"/>
      <c r="AM182" s="197"/>
      <c r="AN182" s="234"/>
      <c r="AO182" s="234"/>
      <c r="AP182" s="234"/>
      <c r="AQ182" s="176"/>
      <c r="AR182" s="176"/>
      <c r="AS182" s="176"/>
      <c r="AT182" s="176"/>
      <c r="AU182" s="176"/>
      <c r="AV182" s="176"/>
      <c r="AW182" s="176"/>
      <c r="AX182" s="176"/>
      <c r="AY182" s="176"/>
      <c r="AZ182" s="176"/>
      <c r="BA182" s="176"/>
      <c r="BB182" s="176"/>
      <c r="BC182" s="176"/>
      <c r="BD182" s="176"/>
      <c r="BE182" s="176"/>
      <c r="BF182" s="176"/>
      <c r="BG182" s="176"/>
      <c r="BH182" s="176"/>
      <c r="BI182" s="176"/>
      <c r="BJ182" s="176"/>
      <c r="BK182" s="176"/>
      <c r="BL182" s="176"/>
      <c r="BM182" s="176"/>
      <c r="BN182" s="176"/>
      <c r="BO182" s="176"/>
      <c r="BP182" s="176"/>
      <c r="BQ182" s="176"/>
      <c r="BR182" s="176"/>
      <c r="BS182" s="176"/>
    </row>
    <row r="183" spans="2:71" ht="28.5" customHeight="1" x14ac:dyDescent="0.2">
      <c r="B183" s="125"/>
      <c r="C183" s="197"/>
      <c r="D183" s="197"/>
      <c r="E183" s="197"/>
      <c r="F183" s="197"/>
      <c r="G183" s="197"/>
      <c r="H183" s="197"/>
      <c r="I183" s="197"/>
      <c r="J183" s="197"/>
      <c r="K183" s="197"/>
      <c r="L183" s="197"/>
      <c r="M183" s="229"/>
      <c r="N183" s="230"/>
      <c r="O183" s="197"/>
      <c r="P183" s="230"/>
      <c r="Q183" s="230"/>
      <c r="R183" s="197"/>
      <c r="S183" s="229"/>
      <c r="T183" s="197"/>
      <c r="U183" s="197"/>
      <c r="V183" s="197"/>
      <c r="W183" s="197"/>
      <c r="X183" s="197"/>
      <c r="Y183" s="229"/>
      <c r="Z183" s="197"/>
      <c r="AA183" s="197"/>
      <c r="AB183" s="197"/>
      <c r="AC183" s="197"/>
      <c r="AD183" s="197"/>
      <c r="AE183" s="231"/>
      <c r="AF183" s="232"/>
      <c r="AG183" s="233"/>
      <c r="AH183" s="152"/>
      <c r="AI183" s="233"/>
      <c r="AJ183" s="266"/>
      <c r="AK183" s="233"/>
      <c r="AL183" s="232"/>
      <c r="AM183" s="197"/>
      <c r="AN183" s="234"/>
      <c r="AO183" s="234"/>
      <c r="AP183" s="234"/>
      <c r="AQ183" s="176"/>
      <c r="AR183" s="176"/>
      <c r="AS183" s="176"/>
      <c r="AT183" s="176"/>
      <c r="AU183" s="176"/>
      <c r="AV183" s="176"/>
      <c r="AW183" s="176"/>
      <c r="AX183" s="176"/>
      <c r="AY183" s="176"/>
      <c r="AZ183" s="176"/>
      <c r="BA183" s="176"/>
      <c r="BB183" s="176"/>
      <c r="BC183" s="176"/>
      <c r="BD183" s="176"/>
      <c r="BE183" s="176"/>
      <c r="BF183" s="176"/>
      <c r="BG183" s="176"/>
      <c r="BH183" s="176"/>
      <c r="BI183" s="176"/>
      <c r="BJ183" s="176"/>
      <c r="BK183" s="176"/>
      <c r="BL183" s="176"/>
      <c r="BM183" s="176"/>
      <c r="BN183" s="176"/>
      <c r="BO183" s="176"/>
      <c r="BP183" s="176"/>
      <c r="BQ183" s="176"/>
      <c r="BR183" s="176"/>
      <c r="BS183" s="176"/>
    </row>
    <row r="184" spans="2:71" ht="28.5" customHeight="1" x14ac:dyDescent="0.2">
      <c r="B184" s="125"/>
      <c r="C184" s="197"/>
      <c r="D184" s="197"/>
      <c r="E184" s="197"/>
      <c r="F184" s="197"/>
      <c r="G184" s="197"/>
      <c r="H184" s="197"/>
      <c r="I184" s="197"/>
      <c r="J184" s="197"/>
      <c r="K184" s="197"/>
      <c r="L184" s="197"/>
      <c r="M184" s="229"/>
      <c r="N184" s="230"/>
      <c r="O184" s="197"/>
      <c r="P184" s="230"/>
      <c r="Q184" s="230"/>
      <c r="R184" s="197"/>
      <c r="S184" s="229"/>
      <c r="T184" s="197"/>
      <c r="U184" s="197"/>
      <c r="V184" s="197"/>
      <c r="W184" s="197"/>
      <c r="X184" s="197"/>
      <c r="Y184" s="229"/>
      <c r="Z184" s="197"/>
      <c r="AA184" s="197"/>
      <c r="AB184" s="197"/>
      <c r="AC184" s="197"/>
      <c r="AD184" s="197"/>
      <c r="AE184" s="231"/>
      <c r="AF184" s="232"/>
      <c r="AG184" s="233"/>
      <c r="AH184" s="152"/>
      <c r="AI184" s="233"/>
      <c r="AJ184" s="266"/>
      <c r="AK184" s="233"/>
      <c r="AL184" s="232"/>
      <c r="AM184" s="197"/>
      <c r="AN184" s="234"/>
      <c r="AO184" s="234"/>
      <c r="AP184" s="234"/>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6"/>
      <c r="BR184" s="176"/>
      <c r="BS184" s="176"/>
    </row>
    <row r="185" spans="2:71" ht="28.5" customHeight="1" x14ac:dyDescent="0.2">
      <c r="B185" s="125"/>
      <c r="C185" s="197"/>
      <c r="D185" s="197"/>
      <c r="E185" s="197"/>
      <c r="F185" s="197"/>
      <c r="G185" s="197"/>
      <c r="H185" s="197"/>
      <c r="I185" s="197"/>
      <c r="J185" s="197"/>
      <c r="K185" s="197"/>
      <c r="L185" s="197"/>
      <c r="M185" s="229"/>
      <c r="N185" s="230"/>
      <c r="O185" s="197"/>
      <c r="P185" s="230"/>
      <c r="Q185" s="230"/>
      <c r="R185" s="197"/>
      <c r="S185" s="229"/>
      <c r="T185" s="197"/>
      <c r="U185" s="197"/>
      <c r="V185" s="197"/>
      <c r="W185" s="197"/>
      <c r="X185" s="197"/>
      <c r="Y185" s="229"/>
      <c r="Z185" s="197"/>
      <c r="AA185" s="197"/>
      <c r="AB185" s="197"/>
      <c r="AC185" s="197"/>
      <c r="AD185" s="197"/>
      <c r="AE185" s="231"/>
      <c r="AF185" s="232"/>
      <c r="AG185" s="233"/>
      <c r="AH185" s="152"/>
      <c r="AI185" s="233"/>
      <c r="AJ185" s="266"/>
      <c r="AK185" s="233"/>
      <c r="AL185" s="232"/>
      <c r="AM185" s="197"/>
      <c r="AN185" s="234"/>
      <c r="AO185" s="234"/>
      <c r="AP185" s="234"/>
      <c r="AQ185" s="176"/>
      <c r="AR185" s="176"/>
      <c r="AS185" s="176"/>
      <c r="AT185" s="176"/>
      <c r="AU185" s="176"/>
      <c r="AV185" s="176"/>
      <c r="AW185" s="176"/>
      <c r="AX185" s="176"/>
      <c r="AY185" s="176"/>
      <c r="AZ185" s="176"/>
      <c r="BA185" s="176"/>
      <c r="BB185" s="176"/>
      <c r="BC185" s="176"/>
      <c r="BD185" s="176"/>
      <c r="BE185" s="176"/>
      <c r="BF185" s="176"/>
      <c r="BG185" s="176"/>
      <c r="BH185" s="176"/>
      <c r="BI185" s="176"/>
      <c r="BJ185" s="176"/>
      <c r="BK185" s="176"/>
      <c r="BL185" s="176"/>
      <c r="BM185" s="176"/>
      <c r="BN185" s="176"/>
      <c r="BO185" s="176"/>
      <c r="BP185" s="176"/>
      <c r="BQ185" s="176"/>
      <c r="BR185" s="176"/>
      <c r="BS185" s="176"/>
    </row>
    <row r="186" spans="2:71" ht="28.5" customHeight="1" x14ac:dyDescent="0.2">
      <c r="B186" s="125"/>
      <c r="C186" s="197"/>
      <c r="D186" s="197"/>
      <c r="E186" s="197"/>
      <c r="F186" s="197"/>
      <c r="G186" s="197"/>
      <c r="H186" s="197"/>
      <c r="I186" s="197"/>
      <c r="J186" s="197"/>
      <c r="K186" s="197"/>
      <c r="L186" s="197"/>
      <c r="M186" s="229"/>
      <c r="N186" s="230"/>
      <c r="O186" s="197"/>
      <c r="P186" s="230"/>
      <c r="Q186" s="230"/>
      <c r="R186" s="197"/>
      <c r="S186" s="229"/>
      <c r="T186" s="197"/>
      <c r="U186" s="197"/>
      <c r="V186" s="197"/>
      <c r="W186" s="197"/>
      <c r="X186" s="197"/>
      <c r="Y186" s="229"/>
      <c r="Z186" s="197"/>
      <c r="AA186" s="197"/>
      <c r="AB186" s="197"/>
      <c r="AC186" s="197"/>
      <c r="AD186" s="197"/>
      <c r="AE186" s="231"/>
      <c r="AF186" s="232"/>
      <c r="AG186" s="233"/>
      <c r="AH186" s="152"/>
      <c r="AI186" s="233"/>
      <c r="AJ186" s="266"/>
      <c r="AK186" s="233"/>
      <c r="AL186" s="232"/>
      <c r="AM186" s="197"/>
      <c r="AN186" s="234"/>
      <c r="AO186" s="234"/>
      <c r="AP186" s="234"/>
      <c r="AQ186" s="176"/>
      <c r="AR186" s="176"/>
      <c r="AS186" s="176"/>
      <c r="AT186" s="176"/>
      <c r="AU186" s="176"/>
      <c r="AV186" s="176"/>
      <c r="AW186" s="176"/>
      <c r="AX186" s="176"/>
      <c r="AY186" s="176"/>
      <c r="AZ186" s="176"/>
      <c r="BA186" s="176"/>
      <c r="BB186" s="176"/>
      <c r="BC186" s="176"/>
      <c r="BD186" s="176"/>
      <c r="BE186" s="176"/>
      <c r="BF186" s="176"/>
      <c r="BG186" s="176"/>
      <c r="BH186" s="176"/>
      <c r="BI186" s="176"/>
      <c r="BJ186" s="176"/>
      <c r="BK186" s="176"/>
      <c r="BL186" s="176"/>
      <c r="BM186" s="176"/>
      <c r="BN186" s="176"/>
      <c r="BO186" s="176"/>
      <c r="BP186" s="176"/>
      <c r="BQ186" s="176"/>
      <c r="BR186" s="176"/>
      <c r="BS186" s="176"/>
    </row>
    <row r="187" spans="2:71" ht="28.5" customHeight="1" x14ac:dyDescent="0.2">
      <c r="B187" s="125"/>
      <c r="C187" s="197"/>
      <c r="D187" s="197"/>
      <c r="E187" s="197"/>
      <c r="F187" s="197"/>
      <c r="G187" s="197"/>
      <c r="H187" s="197"/>
      <c r="I187" s="197"/>
      <c r="J187" s="197"/>
      <c r="K187" s="197"/>
      <c r="L187" s="197"/>
      <c r="M187" s="229"/>
      <c r="N187" s="230"/>
      <c r="O187" s="197"/>
      <c r="P187" s="230"/>
      <c r="Q187" s="230"/>
      <c r="R187" s="197"/>
      <c r="S187" s="229"/>
      <c r="T187" s="197"/>
      <c r="U187" s="197"/>
      <c r="V187" s="197"/>
      <c r="W187" s="197"/>
      <c r="X187" s="197"/>
      <c r="Y187" s="229"/>
      <c r="Z187" s="197"/>
      <c r="AA187" s="197"/>
      <c r="AB187" s="197"/>
      <c r="AC187" s="197"/>
      <c r="AD187" s="197"/>
      <c r="AE187" s="231"/>
      <c r="AF187" s="232"/>
      <c r="AG187" s="233"/>
      <c r="AH187" s="152"/>
      <c r="AI187" s="233"/>
      <c r="AJ187" s="266"/>
      <c r="AK187" s="233"/>
      <c r="AL187" s="232"/>
      <c r="AM187" s="197"/>
      <c r="AN187" s="234"/>
      <c r="AO187" s="234"/>
      <c r="AP187" s="234"/>
      <c r="AQ187" s="176"/>
      <c r="AR187" s="176"/>
      <c r="AS187" s="176"/>
      <c r="AT187" s="176"/>
      <c r="AU187" s="176"/>
      <c r="AV187" s="176"/>
      <c r="AW187" s="176"/>
      <c r="AX187" s="176"/>
      <c r="AY187" s="176"/>
      <c r="AZ187" s="176"/>
      <c r="BA187" s="176"/>
      <c r="BB187" s="176"/>
      <c r="BC187" s="176"/>
      <c r="BD187" s="176"/>
      <c r="BE187" s="176"/>
      <c r="BF187" s="176"/>
      <c r="BG187" s="176"/>
      <c r="BH187" s="176"/>
      <c r="BI187" s="176"/>
      <c r="BJ187" s="176"/>
      <c r="BK187" s="176"/>
      <c r="BL187" s="176"/>
      <c r="BM187" s="176"/>
      <c r="BN187" s="176"/>
      <c r="BO187" s="176"/>
      <c r="BP187" s="176"/>
      <c r="BQ187" s="176"/>
      <c r="BR187" s="176"/>
      <c r="BS187" s="176"/>
    </row>
    <row r="188" spans="2:71" ht="28.5" customHeight="1" x14ac:dyDescent="0.2">
      <c r="C188" s="197"/>
      <c r="D188" s="197"/>
      <c r="E188" s="197"/>
      <c r="F188" s="197"/>
      <c r="G188" s="197"/>
      <c r="H188" s="197"/>
      <c r="I188" s="197"/>
      <c r="J188" s="197"/>
      <c r="K188" s="197"/>
      <c r="L188" s="197"/>
      <c r="M188" s="229"/>
      <c r="N188" s="230"/>
      <c r="O188" s="197"/>
      <c r="P188" s="230"/>
      <c r="Q188" s="230"/>
      <c r="R188" s="197"/>
      <c r="S188" s="229"/>
      <c r="T188" s="197"/>
      <c r="U188" s="197"/>
      <c r="V188" s="197"/>
      <c r="W188" s="197"/>
      <c r="X188" s="197"/>
      <c r="Y188" s="229"/>
      <c r="Z188" s="197"/>
      <c r="AA188" s="197"/>
      <c r="AB188" s="197"/>
      <c r="AC188" s="197"/>
      <c r="AD188" s="197"/>
      <c r="AE188" s="231"/>
      <c r="AF188" s="232"/>
      <c r="AG188" s="233"/>
      <c r="AH188" s="152"/>
      <c r="AI188" s="233"/>
      <c r="AJ188" s="266"/>
      <c r="AK188" s="233"/>
      <c r="AL188" s="232"/>
      <c r="AM188" s="197"/>
      <c r="AN188" s="234"/>
      <c r="AO188" s="234"/>
      <c r="AP188" s="234"/>
    </row>
    <row r="189" spans="2:71" ht="28.5" customHeight="1" x14ac:dyDescent="0.2">
      <c r="C189" s="197"/>
      <c r="D189" s="197"/>
      <c r="E189" s="197"/>
      <c r="F189" s="197"/>
      <c r="G189" s="197"/>
      <c r="H189" s="197"/>
      <c r="I189" s="197"/>
      <c r="J189" s="197"/>
      <c r="K189" s="197"/>
      <c r="L189" s="197"/>
      <c r="M189" s="229"/>
      <c r="N189" s="230"/>
      <c r="O189" s="197"/>
      <c r="P189" s="230"/>
      <c r="Q189" s="230"/>
      <c r="R189" s="197"/>
      <c r="S189" s="229"/>
      <c r="T189" s="197"/>
      <c r="U189" s="197"/>
      <c r="V189" s="197"/>
      <c r="W189" s="197"/>
      <c r="X189" s="197"/>
      <c r="Y189" s="229"/>
      <c r="Z189" s="197"/>
      <c r="AA189" s="197"/>
      <c r="AB189" s="197"/>
      <c r="AC189" s="197"/>
      <c r="AD189" s="197"/>
      <c r="AE189" s="231"/>
      <c r="AF189" s="232"/>
      <c r="AG189" s="233"/>
      <c r="AH189" s="152"/>
      <c r="AI189" s="233"/>
      <c r="AJ189" s="266"/>
      <c r="AK189" s="233"/>
      <c r="AL189" s="232"/>
      <c r="AM189" s="197"/>
      <c r="AN189" s="234"/>
      <c r="AO189" s="234"/>
      <c r="AP189" s="234"/>
    </row>
    <row r="190" spans="2:71" ht="28.5" customHeight="1" x14ac:dyDescent="0.2">
      <c r="C190" s="197"/>
      <c r="D190" s="197"/>
      <c r="E190" s="197"/>
      <c r="F190" s="197"/>
      <c r="G190" s="197"/>
      <c r="H190" s="197"/>
      <c r="I190" s="197"/>
      <c r="J190" s="197"/>
      <c r="K190" s="197"/>
      <c r="L190" s="197"/>
      <c r="M190" s="229"/>
      <c r="N190" s="230"/>
      <c r="O190" s="197"/>
      <c r="P190" s="230"/>
      <c r="Q190" s="230"/>
      <c r="R190" s="197"/>
      <c r="S190" s="229"/>
      <c r="T190" s="197"/>
      <c r="U190" s="197"/>
      <c r="V190" s="197"/>
      <c r="W190" s="197"/>
      <c r="X190" s="197"/>
      <c r="Y190" s="229"/>
      <c r="Z190" s="197"/>
      <c r="AA190" s="197"/>
      <c r="AB190" s="197"/>
      <c r="AC190" s="197"/>
      <c r="AD190" s="197"/>
      <c r="AE190" s="231"/>
      <c r="AF190" s="232"/>
      <c r="AG190" s="233"/>
      <c r="AH190" s="152"/>
      <c r="AI190" s="233"/>
      <c r="AJ190" s="266"/>
      <c r="AK190" s="233"/>
      <c r="AL190" s="232"/>
      <c r="AM190" s="197"/>
      <c r="AN190" s="234"/>
      <c r="AO190" s="234"/>
      <c r="AP190" s="234"/>
    </row>
    <row r="191" spans="2:71" ht="28.5" customHeight="1" x14ac:dyDescent="0.2">
      <c r="C191" s="197"/>
      <c r="D191" s="197"/>
      <c r="E191" s="197"/>
      <c r="F191" s="197"/>
      <c r="G191" s="197"/>
      <c r="H191" s="197"/>
      <c r="I191" s="197"/>
      <c r="J191" s="197"/>
      <c r="K191" s="197"/>
      <c r="L191" s="197"/>
      <c r="M191" s="229"/>
      <c r="N191" s="230"/>
      <c r="O191" s="197"/>
      <c r="P191" s="230"/>
      <c r="Q191" s="230"/>
      <c r="R191" s="197"/>
      <c r="S191" s="229"/>
      <c r="T191" s="197"/>
      <c r="U191" s="197"/>
      <c r="V191" s="197"/>
      <c r="W191" s="197"/>
      <c r="X191" s="197"/>
      <c r="Y191" s="229"/>
      <c r="Z191" s="197"/>
      <c r="AA191" s="197"/>
      <c r="AB191" s="197"/>
      <c r="AC191" s="197"/>
      <c r="AD191" s="197"/>
      <c r="AE191" s="231"/>
      <c r="AF191" s="232"/>
      <c r="AG191" s="233"/>
      <c r="AH191" s="152"/>
      <c r="AI191" s="233"/>
      <c r="AJ191" s="266"/>
      <c r="AK191" s="233"/>
      <c r="AL191" s="232"/>
      <c r="AM191" s="197"/>
      <c r="AN191" s="234"/>
      <c r="AO191" s="234"/>
      <c r="AP191" s="234"/>
    </row>
    <row r="192" spans="2:71" ht="28.5" customHeight="1" x14ac:dyDescent="0.2">
      <c r="C192" s="197"/>
      <c r="D192" s="197"/>
      <c r="E192" s="197"/>
      <c r="F192" s="197"/>
      <c r="G192" s="197"/>
      <c r="H192" s="197"/>
      <c r="I192" s="197"/>
      <c r="J192" s="197"/>
      <c r="K192" s="197"/>
      <c r="L192" s="197"/>
      <c r="M192" s="229"/>
      <c r="N192" s="230"/>
      <c r="O192" s="197"/>
      <c r="P192" s="230"/>
      <c r="Q192" s="230"/>
      <c r="R192" s="197"/>
      <c r="S192" s="229"/>
      <c r="T192" s="197"/>
      <c r="U192" s="197"/>
      <c r="V192" s="197"/>
      <c r="W192" s="197"/>
      <c r="X192" s="197"/>
      <c r="Y192" s="229"/>
      <c r="Z192" s="197"/>
      <c r="AA192" s="197"/>
      <c r="AB192" s="197"/>
      <c r="AC192" s="197"/>
      <c r="AD192" s="197"/>
      <c r="AE192" s="231"/>
      <c r="AF192" s="232"/>
      <c r="AG192" s="233"/>
      <c r="AH192" s="152"/>
      <c r="AI192" s="233"/>
      <c r="AJ192" s="266"/>
      <c r="AK192" s="233"/>
      <c r="AL192" s="232"/>
      <c r="AM192" s="197"/>
      <c r="AN192" s="234"/>
      <c r="AO192" s="234"/>
      <c r="AP192" s="234"/>
    </row>
    <row r="193" spans="3:42" ht="28.5" customHeight="1" x14ac:dyDescent="0.2">
      <c r="C193" s="197"/>
      <c r="D193" s="197"/>
      <c r="E193" s="197"/>
      <c r="F193" s="197"/>
      <c r="G193" s="197"/>
      <c r="H193" s="197"/>
      <c r="I193" s="197"/>
      <c r="J193" s="197"/>
      <c r="K193" s="197"/>
      <c r="L193" s="197"/>
      <c r="M193" s="229"/>
      <c r="N193" s="230"/>
      <c r="O193" s="197"/>
      <c r="P193" s="230"/>
      <c r="Q193" s="230"/>
      <c r="R193" s="197"/>
      <c r="S193" s="229"/>
      <c r="T193" s="197"/>
      <c r="U193" s="197"/>
      <c r="V193" s="197"/>
      <c r="W193" s="197"/>
      <c r="X193" s="197"/>
      <c r="Y193" s="229"/>
      <c r="Z193" s="197"/>
      <c r="AA193" s="197"/>
      <c r="AB193" s="197"/>
      <c r="AC193" s="197"/>
      <c r="AD193" s="197"/>
      <c r="AE193" s="231"/>
      <c r="AF193" s="232"/>
      <c r="AG193" s="233"/>
      <c r="AH193" s="152"/>
      <c r="AI193" s="233"/>
      <c r="AJ193" s="266"/>
      <c r="AK193" s="233"/>
      <c r="AL193" s="232"/>
      <c r="AM193" s="197"/>
      <c r="AN193" s="234"/>
      <c r="AO193" s="234"/>
      <c r="AP193" s="234"/>
    </row>
    <row r="194" spans="3:42" ht="28.5" customHeight="1" x14ac:dyDescent="0.2">
      <c r="C194" s="197"/>
      <c r="D194" s="197"/>
      <c r="E194" s="197"/>
      <c r="F194" s="197"/>
      <c r="G194" s="197"/>
      <c r="H194" s="197"/>
      <c r="I194" s="197"/>
      <c r="J194" s="197"/>
      <c r="K194" s="197"/>
      <c r="L194" s="197"/>
      <c r="M194" s="229"/>
      <c r="N194" s="230"/>
      <c r="O194" s="197"/>
      <c r="P194" s="230"/>
      <c r="Q194" s="230"/>
      <c r="R194" s="197"/>
      <c r="S194" s="229"/>
      <c r="T194" s="197"/>
      <c r="U194" s="197"/>
      <c r="V194" s="197"/>
      <c r="W194" s="197"/>
      <c r="X194" s="197"/>
      <c r="Y194" s="229"/>
      <c r="Z194" s="197"/>
      <c r="AA194" s="197"/>
      <c r="AB194" s="197"/>
      <c r="AC194" s="197"/>
      <c r="AD194" s="197"/>
      <c r="AE194" s="231"/>
      <c r="AF194" s="232"/>
      <c r="AG194" s="233"/>
      <c r="AH194" s="152"/>
      <c r="AI194" s="233"/>
      <c r="AJ194" s="266"/>
      <c r="AK194" s="233"/>
      <c r="AL194" s="232"/>
      <c r="AM194" s="197"/>
      <c r="AN194" s="234"/>
      <c r="AO194" s="234"/>
      <c r="AP194" s="234"/>
    </row>
    <row r="195" spans="3:42" ht="28.5" customHeight="1" x14ac:dyDescent="0.2">
      <c r="C195" s="197"/>
      <c r="D195" s="197"/>
      <c r="E195" s="197"/>
      <c r="F195" s="197"/>
      <c r="G195" s="197"/>
      <c r="H195" s="197"/>
      <c r="I195" s="197"/>
      <c r="J195" s="197"/>
      <c r="K195" s="197"/>
      <c r="L195" s="197"/>
      <c r="M195" s="229"/>
      <c r="N195" s="230"/>
      <c r="O195" s="197"/>
      <c r="P195" s="230"/>
      <c r="Q195" s="230"/>
      <c r="R195" s="197"/>
      <c r="S195" s="229"/>
      <c r="T195" s="197"/>
      <c r="U195" s="197"/>
      <c r="V195" s="197"/>
      <c r="W195" s="197"/>
      <c r="X195" s="197"/>
      <c r="Y195" s="229"/>
      <c r="Z195" s="197"/>
      <c r="AA195" s="197"/>
      <c r="AB195" s="197"/>
      <c r="AC195" s="197"/>
      <c r="AD195" s="197"/>
      <c r="AE195" s="231"/>
      <c r="AF195" s="232"/>
      <c r="AG195" s="233"/>
      <c r="AH195" s="152"/>
      <c r="AI195" s="233"/>
      <c r="AJ195" s="266"/>
      <c r="AK195" s="233"/>
      <c r="AL195" s="232"/>
      <c r="AM195" s="197"/>
      <c r="AN195" s="234"/>
      <c r="AO195" s="234"/>
      <c r="AP195" s="234"/>
    </row>
    <row r="196" spans="3:42" ht="28.5" customHeight="1" x14ac:dyDescent="0.2">
      <c r="C196" s="197"/>
      <c r="D196" s="197"/>
      <c r="E196" s="197"/>
      <c r="F196" s="197"/>
      <c r="G196" s="197"/>
      <c r="H196" s="197"/>
      <c r="I196" s="197"/>
      <c r="J196" s="197"/>
      <c r="K196" s="197"/>
      <c r="L196" s="197"/>
      <c r="M196" s="229"/>
      <c r="N196" s="230"/>
      <c r="O196" s="197"/>
      <c r="P196" s="230"/>
      <c r="Q196" s="230"/>
      <c r="R196" s="197"/>
      <c r="S196" s="229"/>
      <c r="T196" s="197"/>
      <c r="U196" s="197"/>
      <c r="V196" s="197"/>
      <c r="W196" s="197"/>
      <c r="X196" s="197"/>
      <c r="Y196" s="229"/>
      <c r="Z196" s="197"/>
      <c r="AA196" s="197"/>
      <c r="AB196" s="197"/>
      <c r="AC196" s="197"/>
      <c r="AD196" s="197"/>
      <c r="AE196" s="231"/>
      <c r="AF196" s="232"/>
      <c r="AG196" s="233"/>
      <c r="AH196" s="152"/>
      <c r="AI196" s="233"/>
      <c r="AJ196" s="266"/>
      <c r="AK196" s="233"/>
      <c r="AL196" s="232"/>
      <c r="AM196" s="197"/>
      <c r="AN196" s="234"/>
      <c r="AO196" s="234"/>
      <c r="AP196" s="234"/>
    </row>
    <row r="197" spans="3:42" ht="28.5" customHeight="1" x14ac:dyDescent="0.2">
      <c r="C197" s="197"/>
      <c r="D197" s="197"/>
      <c r="E197" s="197"/>
      <c r="F197" s="197"/>
      <c r="G197" s="197"/>
      <c r="H197" s="197"/>
      <c r="I197" s="197"/>
      <c r="J197" s="197"/>
      <c r="K197" s="197"/>
      <c r="L197" s="197"/>
      <c r="M197" s="229"/>
      <c r="N197" s="230"/>
      <c r="O197" s="197"/>
      <c r="P197" s="230"/>
      <c r="Q197" s="230"/>
      <c r="R197" s="197"/>
      <c r="S197" s="229"/>
      <c r="T197" s="197"/>
      <c r="U197" s="197"/>
      <c r="V197" s="197"/>
      <c r="W197" s="197"/>
      <c r="X197" s="197"/>
      <c r="Y197" s="229"/>
      <c r="Z197" s="197"/>
      <c r="AA197" s="197"/>
      <c r="AB197" s="197"/>
      <c r="AC197" s="197"/>
      <c r="AD197" s="197"/>
      <c r="AE197" s="231"/>
      <c r="AF197" s="232"/>
      <c r="AG197" s="233"/>
      <c r="AH197" s="152"/>
      <c r="AI197" s="233"/>
      <c r="AJ197" s="266"/>
      <c r="AK197" s="233"/>
      <c r="AL197" s="232"/>
      <c r="AM197" s="197"/>
      <c r="AN197" s="234"/>
      <c r="AO197" s="234"/>
      <c r="AP197" s="234"/>
    </row>
    <row r="198" spans="3:42" ht="28.5" customHeight="1" x14ac:dyDescent="0.2">
      <c r="C198" s="197"/>
      <c r="D198" s="197"/>
      <c r="E198" s="197"/>
      <c r="F198" s="197"/>
      <c r="G198" s="197"/>
      <c r="H198" s="197"/>
      <c r="I198" s="197"/>
      <c r="J198" s="197"/>
      <c r="K198" s="197"/>
      <c r="L198" s="197"/>
      <c r="M198" s="229"/>
      <c r="N198" s="230"/>
      <c r="O198" s="197"/>
      <c r="P198" s="230"/>
      <c r="Q198" s="230"/>
      <c r="R198" s="197"/>
      <c r="S198" s="229"/>
      <c r="T198" s="197"/>
      <c r="U198" s="197"/>
      <c r="V198" s="197"/>
      <c r="W198" s="197"/>
      <c r="X198" s="197"/>
      <c r="Y198" s="229"/>
      <c r="Z198" s="197"/>
      <c r="AA198" s="197"/>
      <c r="AB198" s="197"/>
      <c r="AC198" s="197"/>
      <c r="AD198" s="197"/>
      <c r="AE198" s="231"/>
      <c r="AF198" s="232"/>
      <c r="AG198" s="233"/>
      <c r="AH198" s="152"/>
      <c r="AI198" s="233"/>
      <c r="AJ198" s="266"/>
      <c r="AK198" s="233"/>
      <c r="AL198" s="232"/>
      <c r="AM198" s="197"/>
      <c r="AN198" s="234"/>
      <c r="AO198" s="234"/>
      <c r="AP198" s="234"/>
    </row>
    <row r="199" spans="3:42" ht="28.5" customHeight="1" x14ac:dyDescent="0.2">
      <c r="C199" s="197"/>
      <c r="D199" s="197"/>
      <c r="E199" s="197"/>
      <c r="F199" s="197"/>
      <c r="G199" s="197"/>
      <c r="H199" s="197"/>
      <c r="I199" s="197"/>
      <c r="J199" s="197"/>
      <c r="K199" s="197"/>
      <c r="L199" s="197"/>
      <c r="M199" s="229"/>
      <c r="N199" s="230"/>
      <c r="O199" s="197"/>
      <c r="P199" s="230"/>
      <c r="Q199" s="230"/>
      <c r="R199" s="197"/>
      <c r="S199" s="229"/>
      <c r="T199" s="197"/>
      <c r="U199" s="197"/>
      <c r="V199" s="197"/>
      <c r="W199" s="197"/>
      <c r="X199" s="197"/>
      <c r="Y199" s="229"/>
      <c r="Z199" s="197"/>
      <c r="AA199" s="197"/>
      <c r="AB199" s="197"/>
      <c r="AC199" s="197"/>
      <c r="AD199" s="197"/>
      <c r="AE199" s="231"/>
      <c r="AF199" s="232"/>
      <c r="AG199" s="233"/>
      <c r="AH199" s="152"/>
      <c r="AI199" s="233"/>
      <c r="AJ199" s="266"/>
      <c r="AK199" s="233"/>
      <c r="AL199" s="232"/>
      <c r="AM199" s="197"/>
      <c r="AN199" s="234"/>
      <c r="AO199" s="234"/>
      <c r="AP199" s="234"/>
    </row>
    <row r="200" spans="3:42" ht="28.5" customHeight="1" x14ac:dyDescent="0.2">
      <c r="C200" s="197"/>
      <c r="D200" s="197"/>
      <c r="E200" s="197"/>
      <c r="F200" s="197"/>
      <c r="G200" s="197"/>
      <c r="H200" s="197"/>
      <c r="I200" s="197"/>
      <c r="J200" s="197"/>
      <c r="K200" s="197"/>
      <c r="L200" s="197"/>
      <c r="M200" s="229"/>
      <c r="N200" s="230"/>
      <c r="O200" s="197"/>
      <c r="P200" s="230"/>
      <c r="Q200" s="230"/>
      <c r="R200" s="197"/>
      <c r="S200" s="229"/>
      <c r="T200" s="197"/>
      <c r="U200" s="197"/>
      <c r="V200" s="197"/>
      <c r="W200" s="197"/>
      <c r="X200" s="197"/>
      <c r="Y200" s="229"/>
      <c r="Z200" s="197"/>
      <c r="AA200" s="197"/>
      <c r="AB200" s="197"/>
      <c r="AC200" s="197"/>
      <c r="AD200" s="197"/>
      <c r="AE200" s="231"/>
      <c r="AF200" s="232"/>
      <c r="AG200" s="233"/>
      <c r="AH200" s="152"/>
      <c r="AI200" s="233"/>
      <c r="AJ200" s="266"/>
      <c r="AK200" s="233"/>
      <c r="AL200" s="232"/>
      <c r="AM200" s="197"/>
      <c r="AN200" s="234"/>
      <c r="AO200" s="234"/>
      <c r="AP200" s="234"/>
    </row>
    <row r="201" spans="3:42" ht="28.5" customHeight="1" x14ac:dyDescent="0.2">
      <c r="C201" s="197"/>
      <c r="D201" s="197"/>
      <c r="E201" s="197"/>
      <c r="F201" s="197"/>
      <c r="G201" s="197"/>
      <c r="H201" s="197"/>
      <c r="I201" s="197"/>
      <c r="J201" s="197"/>
      <c r="K201" s="197"/>
      <c r="L201" s="197"/>
      <c r="M201" s="229"/>
      <c r="N201" s="230"/>
      <c r="O201" s="197"/>
      <c r="P201" s="230"/>
      <c r="Q201" s="230"/>
      <c r="R201" s="197"/>
      <c r="S201" s="229"/>
      <c r="T201" s="197"/>
      <c r="U201" s="197"/>
      <c r="V201" s="197"/>
      <c r="W201" s="197"/>
      <c r="X201" s="197"/>
      <c r="Y201" s="229"/>
      <c r="Z201" s="197"/>
      <c r="AA201" s="197"/>
      <c r="AB201" s="197"/>
      <c r="AC201" s="197"/>
      <c r="AD201" s="197"/>
      <c r="AE201" s="231"/>
      <c r="AF201" s="232"/>
      <c r="AG201" s="233"/>
      <c r="AH201" s="152"/>
      <c r="AI201" s="233"/>
      <c r="AJ201" s="266"/>
      <c r="AK201" s="233"/>
      <c r="AL201" s="232"/>
      <c r="AM201" s="197"/>
      <c r="AN201" s="234"/>
      <c r="AO201" s="234"/>
      <c r="AP201" s="234"/>
    </row>
    <row r="202" spans="3:42" ht="28.5" customHeight="1" x14ac:dyDescent="0.2">
      <c r="C202" s="197"/>
      <c r="D202" s="197"/>
      <c r="E202" s="197"/>
      <c r="F202" s="197"/>
      <c r="G202" s="197"/>
      <c r="H202" s="197"/>
      <c r="I202" s="197"/>
      <c r="J202" s="197"/>
      <c r="K202" s="197"/>
      <c r="L202" s="197"/>
      <c r="M202" s="229"/>
      <c r="N202" s="230"/>
      <c r="O202" s="197"/>
      <c r="P202" s="230"/>
      <c r="Q202" s="230"/>
      <c r="R202" s="197"/>
      <c r="S202" s="229"/>
      <c r="T202" s="197"/>
      <c r="U202" s="197"/>
      <c r="V202" s="197"/>
      <c r="W202" s="197"/>
      <c r="X202" s="197"/>
      <c r="Y202" s="229"/>
      <c r="Z202" s="197"/>
      <c r="AA202" s="197"/>
      <c r="AB202" s="197"/>
      <c r="AC202" s="197"/>
      <c r="AD202" s="197"/>
      <c r="AE202" s="231"/>
      <c r="AF202" s="232"/>
      <c r="AG202" s="233"/>
      <c r="AH202" s="152"/>
      <c r="AI202" s="233"/>
      <c r="AJ202" s="266"/>
      <c r="AK202" s="233"/>
      <c r="AL202" s="232"/>
      <c r="AM202" s="197"/>
      <c r="AN202" s="234"/>
      <c r="AO202" s="234"/>
      <c r="AP202" s="234"/>
    </row>
    <row r="203" spans="3:42" ht="28.5" customHeight="1" x14ac:dyDescent="0.2">
      <c r="C203" s="197"/>
      <c r="D203" s="197"/>
      <c r="E203" s="197"/>
      <c r="F203" s="197"/>
      <c r="G203" s="197"/>
      <c r="H203" s="197"/>
      <c r="I203" s="197"/>
      <c r="J203" s="197"/>
      <c r="K203" s="197"/>
      <c r="L203" s="197"/>
      <c r="M203" s="229"/>
      <c r="N203" s="230"/>
      <c r="O203" s="197"/>
      <c r="P203" s="230"/>
      <c r="Q203" s="230"/>
      <c r="R203" s="197"/>
      <c r="S203" s="229"/>
      <c r="T203" s="197"/>
      <c r="U203" s="197"/>
      <c r="V203" s="197"/>
      <c r="W203" s="197"/>
      <c r="X203" s="197"/>
      <c r="Y203" s="229"/>
      <c r="Z203" s="197"/>
      <c r="AA203" s="197"/>
      <c r="AB203" s="197"/>
      <c r="AC203" s="197"/>
      <c r="AD203" s="197"/>
      <c r="AE203" s="231"/>
      <c r="AF203" s="232"/>
      <c r="AG203" s="233"/>
      <c r="AH203" s="152"/>
      <c r="AI203" s="233"/>
      <c r="AJ203" s="266"/>
      <c r="AK203" s="233"/>
      <c r="AL203" s="232"/>
      <c r="AM203" s="197"/>
      <c r="AN203" s="234"/>
      <c r="AO203" s="234"/>
      <c r="AP203" s="234"/>
    </row>
    <row r="204" spans="3:42" ht="28.5" customHeight="1" x14ac:dyDescent="0.2">
      <c r="C204" s="197"/>
      <c r="D204" s="197"/>
      <c r="E204" s="197"/>
      <c r="F204" s="197"/>
      <c r="G204" s="197"/>
      <c r="H204" s="197"/>
      <c r="I204" s="197"/>
      <c r="J204" s="197"/>
      <c r="K204" s="197"/>
      <c r="L204" s="197"/>
      <c r="M204" s="229"/>
      <c r="N204" s="230"/>
      <c r="O204" s="197"/>
      <c r="P204" s="230"/>
      <c r="Q204" s="230"/>
      <c r="R204" s="197"/>
      <c r="S204" s="229"/>
      <c r="T204" s="197"/>
      <c r="U204" s="197"/>
      <c r="V204" s="197"/>
      <c r="W204" s="197"/>
      <c r="X204" s="197"/>
      <c r="Y204" s="229"/>
      <c r="Z204" s="197"/>
      <c r="AA204" s="197"/>
      <c r="AB204" s="197"/>
      <c r="AC204" s="197"/>
      <c r="AD204" s="197"/>
      <c r="AE204" s="231"/>
      <c r="AF204" s="232"/>
      <c r="AG204" s="233"/>
      <c r="AH204" s="152"/>
      <c r="AI204" s="233"/>
      <c r="AJ204" s="266"/>
      <c r="AK204" s="233"/>
      <c r="AL204" s="232"/>
      <c r="AM204" s="197"/>
      <c r="AN204" s="234"/>
      <c r="AO204" s="234"/>
      <c r="AP204" s="234"/>
    </row>
    <row r="205" spans="3:42" ht="28.5" customHeight="1" x14ac:dyDescent="0.2">
      <c r="C205" s="197"/>
      <c r="D205" s="197"/>
      <c r="E205" s="197"/>
      <c r="F205" s="197"/>
      <c r="G205" s="197"/>
      <c r="H205" s="197"/>
      <c r="I205" s="197"/>
      <c r="J205" s="197"/>
      <c r="K205" s="197"/>
      <c r="L205" s="197"/>
      <c r="M205" s="229"/>
      <c r="N205" s="230"/>
      <c r="O205" s="197"/>
      <c r="P205" s="230"/>
      <c r="Q205" s="230"/>
      <c r="R205" s="197"/>
      <c r="S205" s="229"/>
      <c r="T205" s="197"/>
      <c r="U205" s="197"/>
      <c r="V205" s="197"/>
      <c r="W205" s="197"/>
      <c r="X205" s="197"/>
      <c r="Y205" s="229"/>
      <c r="Z205" s="197"/>
      <c r="AA205" s="197"/>
      <c r="AB205" s="197"/>
      <c r="AC205" s="197"/>
      <c r="AD205" s="197"/>
      <c r="AE205" s="231"/>
      <c r="AF205" s="232"/>
      <c r="AG205" s="233"/>
      <c r="AH205" s="152"/>
      <c r="AI205" s="233"/>
      <c r="AJ205" s="266"/>
      <c r="AK205" s="233"/>
      <c r="AL205" s="232"/>
      <c r="AM205" s="197"/>
      <c r="AN205" s="234"/>
      <c r="AO205" s="234"/>
      <c r="AP205" s="234"/>
    </row>
    <row r="206" spans="3:42" ht="28.5" customHeight="1" x14ac:dyDescent="0.2">
      <c r="C206" s="197"/>
      <c r="D206" s="197"/>
      <c r="E206" s="197"/>
      <c r="F206" s="197"/>
      <c r="G206" s="197"/>
      <c r="H206" s="197"/>
      <c r="I206" s="197"/>
      <c r="J206" s="197"/>
      <c r="K206" s="197"/>
      <c r="L206" s="197"/>
      <c r="M206" s="229"/>
      <c r="N206" s="230"/>
      <c r="O206" s="197"/>
      <c r="P206" s="230"/>
      <c r="Q206" s="230"/>
      <c r="R206" s="197"/>
      <c r="S206" s="229"/>
      <c r="T206" s="197"/>
      <c r="U206" s="197"/>
      <c r="V206" s="197"/>
      <c r="W206" s="197"/>
      <c r="X206" s="197"/>
      <c r="Y206" s="229"/>
      <c r="Z206" s="197"/>
      <c r="AA206" s="197"/>
      <c r="AB206" s="197"/>
      <c r="AC206" s="197"/>
      <c r="AD206" s="197"/>
      <c r="AE206" s="231"/>
      <c r="AF206" s="232"/>
      <c r="AG206" s="233"/>
      <c r="AH206" s="152"/>
      <c r="AI206" s="233"/>
      <c r="AJ206" s="266"/>
      <c r="AK206" s="233"/>
      <c r="AL206" s="232"/>
      <c r="AM206" s="197"/>
      <c r="AN206" s="234"/>
      <c r="AO206" s="234"/>
      <c r="AP206" s="234"/>
    </row>
    <row r="207" spans="3:42" ht="28.5" customHeight="1" x14ac:dyDescent="0.2">
      <c r="C207" s="197"/>
      <c r="D207" s="197"/>
      <c r="E207" s="197"/>
      <c r="F207" s="197"/>
      <c r="G207" s="197"/>
      <c r="H207" s="197"/>
      <c r="I207" s="197"/>
      <c r="J207" s="197"/>
      <c r="K207" s="197"/>
      <c r="L207" s="197"/>
      <c r="M207" s="229"/>
      <c r="N207" s="230"/>
      <c r="O207" s="197"/>
      <c r="P207" s="230"/>
      <c r="Q207" s="230"/>
      <c r="R207" s="197"/>
      <c r="S207" s="229"/>
      <c r="T207" s="197"/>
      <c r="U207" s="197"/>
      <c r="V207" s="197"/>
      <c r="W207" s="197"/>
      <c r="X207" s="197"/>
      <c r="Y207" s="229"/>
      <c r="Z207" s="197"/>
      <c r="AA207" s="197"/>
      <c r="AB207" s="197"/>
      <c r="AC207" s="197"/>
      <c r="AD207" s="197"/>
      <c r="AE207" s="231"/>
      <c r="AF207" s="232"/>
      <c r="AG207" s="233"/>
      <c r="AH207" s="152"/>
      <c r="AI207" s="233"/>
      <c r="AJ207" s="266"/>
      <c r="AK207" s="233"/>
      <c r="AL207" s="232"/>
      <c r="AM207" s="197"/>
      <c r="AN207" s="234"/>
      <c r="AO207" s="234"/>
      <c r="AP207" s="234"/>
    </row>
    <row r="208" spans="3:42" ht="28.5" customHeight="1" x14ac:dyDescent="0.2">
      <c r="C208" s="197"/>
      <c r="D208" s="197"/>
      <c r="E208" s="197"/>
      <c r="F208" s="197"/>
      <c r="G208" s="197"/>
      <c r="H208" s="197"/>
      <c r="I208" s="197"/>
      <c r="J208" s="197"/>
      <c r="K208" s="197"/>
      <c r="L208" s="197"/>
      <c r="M208" s="229"/>
      <c r="N208" s="230"/>
      <c r="O208" s="197"/>
      <c r="P208" s="230"/>
      <c r="Q208" s="230"/>
      <c r="R208" s="197"/>
      <c r="S208" s="229"/>
      <c r="T208" s="197"/>
      <c r="U208" s="197"/>
      <c r="V208" s="197"/>
      <c r="W208" s="197"/>
      <c r="X208" s="197"/>
      <c r="Y208" s="229"/>
      <c r="Z208" s="197"/>
      <c r="AA208" s="197"/>
      <c r="AB208" s="197"/>
      <c r="AC208" s="197"/>
      <c r="AD208" s="197"/>
      <c r="AE208" s="231"/>
      <c r="AF208" s="232"/>
      <c r="AG208" s="233"/>
      <c r="AH208" s="152"/>
      <c r="AI208" s="233"/>
      <c r="AJ208" s="266"/>
      <c r="AK208" s="233"/>
      <c r="AL208" s="232"/>
      <c r="AM208" s="197"/>
      <c r="AN208" s="234"/>
      <c r="AO208" s="234"/>
      <c r="AP208" s="234"/>
    </row>
    <row r="209" spans="3:42" ht="28.5" customHeight="1" x14ac:dyDescent="0.2">
      <c r="C209" s="197"/>
      <c r="D209" s="197"/>
      <c r="E209" s="197"/>
      <c r="F209" s="197"/>
      <c r="G209" s="197"/>
      <c r="H209" s="197"/>
      <c r="I209" s="197"/>
      <c r="J209" s="197"/>
      <c r="K209" s="197"/>
      <c r="L209" s="197"/>
      <c r="M209" s="229"/>
      <c r="N209" s="230"/>
      <c r="O209" s="197"/>
      <c r="P209" s="230"/>
      <c r="Q209" s="230"/>
      <c r="R209" s="197"/>
      <c r="S209" s="229"/>
      <c r="T209" s="197"/>
      <c r="U209" s="197"/>
      <c r="V209" s="197"/>
      <c r="W209" s="197"/>
      <c r="X209" s="197"/>
      <c r="Y209" s="229"/>
      <c r="Z209" s="197"/>
      <c r="AA209" s="197"/>
      <c r="AB209" s="197"/>
      <c r="AC209" s="197"/>
      <c r="AD209" s="197"/>
      <c r="AE209" s="231"/>
      <c r="AF209" s="232"/>
      <c r="AG209" s="233"/>
      <c r="AH209" s="152"/>
      <c r="AI209" s="233"/>
      <c r="AJ209" s="266"/>
      <c r="AK209" s="233"/>
      <c r="AL209" s="232"/>
      <c r="AM209" s="197"/>
      <c r="AN209" s="234"/>
      <c r="AO209" s="234"/>
      <c r="AP209" s="234"/>
    </row>
    <row r="210" spans="3:42" ht="28.5" customHeight="1" x14ac:dyDescent="0.2">
      <c r="C210" s="197"/>
      <c r="D210" s="197"/>
      <c r="E210" s="197"/>
      <c r="F210" s="197"/>
      <c r="G210" s="197"/>
      <c r="H210" s="197"/>
      <c r="I210" s="197"/>
      <c r="J210" s="197"/>
      <c r="K210" s="197"/>
      <c r="L210" s="197"/>
      <c r="M210" s="229"/>
      <c r="N210" s="230"/>
      <c r="O210" s="197"/>
      <c r="P210" s="230"/>
      <c r="Q210" s="230"/>
      <c r="R210" s="197"/>
      <c r="S210" s="229"/>
      <c r="T210" s="197"/>
      <c r="U210" s="197"/>
      <c r="V210" s="197"/>
      <c r="W210" s="197"/>
      <c r="X210" s="197"/>
      <c r="Y210" s="229"/>
      <c r="Z210" s="197"/>
      <c r="AA210" s="197"/>
      <c r="AB210" s="197"/>
      <c r="AC210" s="197"/>
      <c r="AD210" s="197"/>
      <c r="AE210" s="231"/>
      <c r="AF210" s="232"/>
      <c r="AG210" s="233"/>
      <c r="AH210" s="152"/>
      <c r="AI210" s="233"/>
      <c r="AJ210" s="266"/>
      <c r="AK210" s="233"/>
      <c r="AL210" s="232"/>
      <c r="AM210" s="197"/>
      <c r="AN210" s="234"/>
      <c r="AO210" s="234"/>
      <c r="AP210" s="234"/>
    </row>
    <row r="211" spans="3:42" ht="28.5" customHeight="1" x14ac:dyDescent="0.2">
      <c r="C211" s="197"/>
      <c r="D211" s="197"/>
      <c r="E211" s="197"/>
      <c r="F211" s="197"/>
      <c r="G211" s="197"/>
      <c r="H211" s="197"/>
      <c r="I211" s="197"/>
      <c r="J211" s="197"/>
      <c r="K211" s="197"/>
      <c r="L211" s="197"/>
      <c r="M211" s="229"/>
      <c r="N211" s="230"/>
      <c r="O211" s="197"/>
      <c r="P211" s="230"/>
      <c r="Q211" s="230"/>
      <c r="R211" s="197"/>
      <c r="S211" s="229"/>
      <c r="T211" s="197"/>
      <c r="U211" s="197"/>
      <c r="V211" s="197"/>
      <c r="W211" s="197"/>
      <c r="X211" s="197"/>
      <c r="Y211" s="229"/>
      <c r="Z211" s="197"/>
      <c r="AA211" s="197"/>
      <c r="AB211" s="197"/>
      <c r="AC211" s="197"/>
      <c r="AD211" s="197"/>
      <c r="AE211" s="231"/>
      <c r="AF211" s="232"/>
      <c r="AG211" s="233"/>
      <c r="AH211" s="152"/>
      <c r="AI211" s="233"/>
      <c r="AJ211" s="266"/>
      <c r="AK211" s="233"/>
      <c r="AL211" s="232"/>
      <c r="AM211" s="197"/>
      <c r="AN211" s="234"/>
      <c r="AO211" s="234"/>
      <c r="AP211" s="234"/>
    </row>
    <row r="212" spans="3:42" ht="28.5" customHeight="1" x14ac:dyDescent="0.2">
      <c r="C212" s="197"/>
      <c r="D212" s="197"/>
      <c r="E212" s="197"/>
      <c r="F212" s="197"/>
      <c r="G212" s="197"/>
      <c r="H212" s="197"/>
      <c r="I212" s="197"/>
      <c r="J212" s="197"/>
      <c r="K212" s="197"/>
      <c r="L212" s="197"/>
      <c r="M212" s="229"/>
      <c r="N212" s="230"/>
      <c r="O212" s="197"/>
      <c r="P212" s="230"/>
      <c r="Q212" s="230"/>
      <c r="R212" s="197"/>
      <c r="S212" s="229"/>
      <c r="T212" s="197"/>
      <c r="U212" s="197"/>
      <c r="V212" s="197"/>
      <c r="W212" s="197"/>
      <c r="X212" s="197"/>
      <c r="Y212" s="229"/>
      <c r="Z212" s="197"/>
      <c r="AA212" s="197"/>
      <c r="AB212" s="197"/>
      <c r="AC212" s="197"/>
      <c r="AD212" s="197"/>
      <c r="AE212" s="231"/>
      <c r="AF212" s="232"/>
      <c r="AG212" s="233"/>
      <c r="AH212" s="152"/>
      <c r="AI212" s="233"/>
      <c r="AJ212" s="266"/>
      <c r="AK212" s="233"/>
      <c r="AL212" s="232"/>
      <c r="AM212" s="197"/>
      <c r="AN212" s="234"/>
      <c r="AO212" s="234"/>
      <c r="AP212" s="234"/>
    </row>
    <row r="213" spans="3:42" ht="28.5" customHeight="1" x14ac:dyDescent="0.2">
      <c r="C213" s="197"/>
      <c r="D213" s="197"/>
      <c r="E213" s="197"/>
      <c r="F213" s="197"/>
      <c r="G213" s="197"/>
      <c r="H213" s="197"/>
      <c r="I213" s="197"/>
      <c r="J213" s="197"/>
      <c r="K213" s="197"/>
      <c r="L213" s="197"/>
      <c r="M213" s="229"/>
      <c r="N213" s="230"/>
      <c r="O213" s="197"/>
      <c r="P213" s="230"/>
      <c r="Q213" s="230"/>
      <c r="R213" s="197"/>
      <c r="S213" s="229"/>
      <c r="T213" s="197"/>
      <c r="U213" s="197"/>
      <c r="V213" s="197"/>
      <c r="W213" s="197"/>
      <c r="X213" s="197"/>
      <c r="Y213" s="229"/>
      <c r="Z213" s="197"/>
      <c r="AA213" s="197"/>
      <c r="AB213" s="197"/>
      <c r="AC213" s="197"/>
      <c r="AD213" s="197"/>
      <c r="AE213" s="231"/>
      <c r="AF213" s="232"/>
      <c r="AG213" s="233"/>
      <c r="AH213" s="152"/>
      <c r="AI213" s="233"/>
      <c r="AJ213" s="266"/>
      <c r="AK213" s="233"/>
      <c r="AL213" s="232"/>
      <c r="AM213" s="197"/>
      <c r="AN213" s="234"/>
      <c r="AO213" s="234"/>
      <c r="AP213" s="234"/>
    </row>
    <row r="214" spans="3:42" ht="28.5" customHeight="1" x14ac:dyDescent="0.2">
      <c r="C214" s="197"/>
      <c r="D214" s="197"/>
      <c r="E214" s="197"/>
      <c r="F214" s="197"/>
      <c r="G214" s="197"/>
      <c r="H214" s="197"/>
      <c r="I214" s="197"/>
      <c r="J214" s="197"/>
      <c r="K214" s="197"/>
      <c r="L214" s="197"/>
      <c r="M214" s="229"/>
      <c r="N214" s="230"/>
      <c r="O214" s="197"/>
      <c r="P214" s="230"/>
      <c r="Q214" s="230"/>
      <c r="R214" s="197"/>
      <c r="S214" s="229"/>
      <c r="T214" s="197"/>
      <c r="U214" s="197"/>
      <c r="V214" s="197"/>
      <c r="W214" s="197"/>
      <c r="X214" s="197"/>
      <c r="Y214" s="229"/>
      <c r="Z214" s="197"/>
      <c r="AA214" s="197"/>
      <c r="AB214" s="197"/>
      <c r="AC214" s="197"/>
      <c r="AD214" s="197"/>
      <c r="AE214" s="231"/>
      <c r="AF214" s="232"/>
      <c r="AG214" s="233"/>
      <c r="AH214" s="152"/>
      <c r="AI214" s="233"/>
      <c r="AJ214" s="266"/>
      <c r="AK214" s="233"/>
      <c r="AL214" s="232"/>
      <c r="AM214" s="197"/>
      <c r="AN214" s="234"/>
      <c r="AO214" s="234"/>
      <c r="AP214" s="234"/>
    </row>
    <row r="215" spans="3:42" ht="28.5" customHeight="1" x14ac:dyDescent="0.2">
      <c r="C215" s="197"/>
      <c r="D215" s="197"/>
      <c r="E215" s="197"/>
      <c r="F215" s="197"/>
      <c r="G215" s="197"/>
      <c r="H215" s="197"/>
      <c r="I215" s="197"/>
      <c r="J215" s="197"/>
      <c r="K215" s="197"/>
      <c r="L215" s="197"/>
      <c r="M215" s="229"/>
      <c r="N215" s="230"/>
      <c r="O215" s="197"/>
      <c r="P215" s="230"/>
      <c r="Q215" s="230"/>
      <c r="R215" s="197"/>
      <c r="S215" s="229"/>
      <c r="T215" s="197"/>
      <c r="U215" s="197"/>
      <c r="V215" s="197"/>
      <c r="W215" s="197"/>
      <c r="X215" s="197"/>
      <c r="Y215" s="229"/>
      <c r="Z215" s="197"/>
      <c r="AA215" s="197"/>
      <c r="AB215" s="197"/>
      <c r="AC215" s="197"/>
      <c r="AD215" s="197"/>
      <c r="AE215" s="231"/>
      <c r="AF215" s="232"/>
      <c r="AG215" s="233"/>
      <c r="AH215" s="152"/>
      <c r="AI215" s="233"/>
      <c r="AJ215" s="266"/>
      <c r="AK215" s="233"/>
      <c r="AL215" s="232"/>
      <c r="AM215" s="197"/>
      <c r="AN215" s="234"/>
      <c r="AO215" s="234"/>
      <c r="AP215" s="234"/>
    </row>
    <row r="216" spans="3:42" ht="28.5" customHeight="1" x14ac:dyDescent="0.2">
      <c r="C216" s="197"/>
      <c r="D216" s="197"/>
      <c r="E216" s="197"/>
      <c r="F216" s="197"/>
      <c r="G216" s="197"/>
      <c r="H216" s="197"/>
      <c r="I216" s="197"/>
      <c r="J216" s="197"/>
      <c r="K216" s="197"/>
      <c r="L216" s="197"/>
      <c r="M216" s="229"/>
      <c r="N216" s="230"/>
      <c r="O216" s="197"/>
      <c r="P216" s="230"/>
      <c r="Q216" s="230"/>
      <c r="R216" s="197"/>
      <c r="S216" s="229"/>
      <c r="T216" s="197"/>
      <c r="U216" s="197"/>
      <c r="V216" s="197"/>
      <c r="W216" s="197"/>
      <c r="X216" s="197"/>
      <c r="Y216" s="229"/>
      <c r="Z216" s="197"/>
      <c r="AA216" s="197"/>
      <c r="AB216" s="197"/>
      <c r="AC216" s="197"/>
      <c r="AD216" s="197"/>
      <c r="AE216" s="231"/>
      <c r="AF216" s="232"/>
      <c r="AG216" s="233"/>
      <c r="AH216" s="152"/>
      <c r="AI216" s="233"/>
      <c r="AJ216" s="266"/>
      <c r="AK216" s="233"/>
      <c r="AL216" s="232"/>
      <c r="AM216" s="197"/>
      <c r="AN216" s="234"/>
      <c r="AO216" s="234"/>
      <c r="AP216" s="234"/>
    </row>
    <row r="217" spans="3:42" ht="28.5" customHeight="1" x14ac:dyDescent="0.2">
      <c r="C217" s="197"/>
      <c r="D217" s="197"/>
      <c r="E217" s="197"/>
      <c r="F217" s="197"/>
      <c r="G217" s="197"/>
      <c r="H217" s="197"/>
      <c r="I217" s="197"/>
      <c r="J217" s="197"/>
      <c r="K217" s="197"/>
      <c r="L217" s="197"/>
      <c r="M217" s="229"/>
      <c r="N217" s="230"/>
      <c r="O217" s="197"/>
      <c r="P217" s="230"/>
      <c r="Q217" s="230"/>
      <c r="R217" s="197"/>
      <c r="S217" s="229"/>
      <c r="T217" s="197"/>
      <c r="U217" s="197"/>
      <c r="V217" s="197"/>
      <c r="W217" s="197"/>
      <c r="X217" s="197"/>
      <c r="Y217" s="229"/>
      <c r="Z217" s="197"/>
      <c r="AA217" s="197"/>
      <c r="AB217" s="197"/>
      <c r="AC217" s="197"/>
      <c r="AD217" s="197"/>
      <c r="AE217" s="231"/>
      <c r="AF217" s="232"/>
      <c r="AG217" s="233"/>
      <c r="AH217" s="152"/>
      <c r="AI217" s="233"/>
      <c r="AJ217" s="266"/>
      <c r="AK217" s="233"/>
      <c r="AL217" s="232"/>
      <c r="AM217" s="197"/>
      <c r="AN217" s="234"/>
      <c r="AO217" s="234"/>
      <c r="AP217" s="234"/>
    </row>
    <row r="218" spans="3:42" ht="28.5" customHeight="1" x14ac:dyDescent="0.2">
      <c r="C218" s="197"/>
      <c r="D218" s="197"/>
      <c r="E218" s="197"/>
      <c r="F218" s="197"/>
      <c r="G218" s="197"/>
      <c r="H218" s="197"/>
      <c r="I218" s="197"/>
      <c r="J218" s="197"/>
      <c r="K218" s="197"/>
      <c r="L218" s="197"/>
      <c r="M218" s="229"/>
      <c r="N218" s="230"/>
      <c r="O218" s="197"/>
      <c r="P218" s="230"/>
      <c r="Q218" s="230"/>
      <c r="R218" s="197"/>
      <c r="S218" s="229"/>
      <c r="T218" s="197"/>
      <c r="U218" s="197"/>
      <c r="V218" s="197"/>
      <c r="W218" s="197"/>
      <c r="X218" s="197"/>
      <c r="Y218" s="229"/>
      <c r="Z218" s="197"/>
      <c r="AA218" s="197"/>
      <c r="AB218" s="197"/>
      <c r="AC218" s="197"/>
      <c r="AD218" s="197"/>
      <c r="AE218" s="231"/>
      <c r="AF218" s="232"/>
      <c r="AG218" s="233"/>
      <c r="AH218" s="152"/>
      <c r="AI218" s="233"/>
      <c r="AJ218" s="266"/>
      <c r="AK218" s="233"/>
      <c r="AL218" s="232"/>
      <c r="AM218" s="197"/>
      <c r="AN218" s="234"/>
      <c r="AO218" s="234"/>
      <c r="AP218" s="234"/>
    </row>
    <row r="219" spans="3:42" ht="28.5" customHeight="1" x14ac:dyDescent="0.2">
      <c r="C219" s="197"/>
      <c r="D219" s="197"/>
      <c r="E219" s="197"/>
      <c r="F219" s="197"/>
      <c r="G219" s="197"/>
      <c r="H219" s="197"/>
      <c r="I219" s="197"/>
      <c r="J219" s="197"/>
      <c r="K219" s="197"/>
      <c r="L219" s="197"/>
      <c r="M219" s="229"/>
      <c r="N219" s="230"/>
      <c r="O219" s="197"/>
      <c r="P219" s="230"/>
      <c r="Q219" s="230"/>
      <c r="R219" s="197"/>
      <c r="S219" s="229"/>
      <c r="T219" s="197"/>
      <c r="U219" s="197"/>
      <c r="V219" s="197"/>
      <c r="W219" s="197"/>
      <c r="X219" s="197"/>
      <c r="Y219" s="229"/>
      <c r="Z219" s="197"/>
      <c r="AA219" s="197"/>
      <c r="AB219" s="197"/>
      <c r="AC219" s="197"/>
      <c r="AD219" s="197"/>
      <c r="AE219" s="231"/>
      <c r="AF219" s="232"/>
      <c r="AG219" s="233"/>
      <c r="AH219" s="152"/>
      <c r="AI219" s="233"/>
      <c r="AJ219" s="266"/>
      <c r="AK219" s="233"/>
      <c r="AL219" s="232"/>
      <c r="AM219" s="197"/>
      <c r="AN219" s="234"/>
      <c r="AO219" s="234"/>
      <c r="AP219" s="234"/>
    </row>
    <row r="1048576" ht="13.9" hidden="1" customHeight="1" x14ac:dyDescent="0.2"/>
  </sheetData>
  <sheetProtection algorithmName="SHA-512" hashValue="oD/yg6NuXh36JhlBwPAOB2H9BZn0S5dqrOYuwcF7F94D/Wlm3h3kuE3AFWwIgy8HWolJkNya+QQONh4rueZmaA==" saltValue="VbvxuzhlGkdCV7iHr6O7Og==" spinCount="100000" sheet="1" objects="1" scenarios="1"/>
  <dataConsolidate/>
  <mergeCells count="1">
    <mergeCell ref="AN14:AP14"/>
  </mergeCells>
  <conditionalFormatting sqref="G9:I9">
    <cfRule type="expression" dxfId="2" priority="2">
      <formula>E9="Other"</formula>
    </cfRule>
    <cfRule type="expression" dxfId="1" priority="3">
      <formula>G9="Other"</formula>
    </cfRule>
  </conditionalFormatting>
  <conditionalFormatting sqref="F9">
    <cfRule type="expression" dxfId="0" priority="1">
      <formula>E9="Other"</formula>
    </cfRule>
  </conditionalFormatting>
  <dataValidations count="6">
    <dataValidation type="textLength" operator="equal" allowBlank="1" showInputMessage="1" showErrorMessage="1" promptTitle="12 alphanumerical character" prompt="12 alphanumerical characters (first 2 digits are letters, last 9 are numbers) ; e.g. XS2025977773" sqref="D18:D219 AN18:AN219">
      <formula1>12</formula1>
    </dataValidation>
    <dataValidation type="textLength" allowBlank="1" showInputMessage="1" showErrorMessage="1" promptTitle="Minimum Length" prompt="6 alphanumerical characters;" sqref="F18:F219">
      <formula1>6</formula1>
      <formula2>6</formula2>
    </dataValidation>
    <dataValidation type="date" operator="greaterThan" allowBlank="1" showInputMessage="1" showErrorMessage="1" promptTitle="Date Value" prompt="Date must be greater than 01/01/2015" sqref="M18:M219 S18:S219 Y18:Y219">
      <formula1>42005</formula1>
    </dataValidation>
    <dataValidation type="decimal" operator="greaterThan" allowBlank="1" showInputMessage="1" showErrorMessage="1" promptTitle="Numeric Field" prompt="nominal value; e.g. '200,000,000' as opposed to 'EUR 200,000,000' " sqref="N18:N219 P18:Q219">
      <formula1>0</formula1>
    </dataValidation>
    <dataValidation type="textLength" allowBlank="1" showInputMessage="1" showErrorMessage="1" promptTitle="Max Length" prompt="50 alphanumeric characters" sqref="AO18:AO219">
      <formula1>0</formula1>
      <formula2>50</formula2>
    </dataValidation>
    <dataValidation type="textLength" allowBlank="1" showInputMessage="1" showErrorMessage="1" promptTitle="Maximum Length" prompt="35 alphanumeric characters" sqref="E18:E219">
      <formula1>0</formula1>
      <formula2>35</formula2>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CCE6A557-97BC-4b89-ADB6-D9C93CAAB3DF}">
      <x14:dataValidations xmlns:xm="http://schemas.microsoft.com/office/excel/2006/main" count="12">
        <x14:dataValidation type="list" allowBlank="1" showInputMessage="1" showErrorMessage="1">
          <x14:formula1>
            <xm:f>SecDLookups!$A$2:$A$6</xm:f>
          </x14:formula1>
          <xm:sqref>E9</xm:sqref>
        </x14:dataValidation>
        <x14:dataValidation type="list" allowBlank="1" showInputMessage="1" showErrorMessage="1">
          <x14:formula1>
            <xm:f>SecDLookups!$B$2:$B$5</xm:f>
          </x14:formula1>
          <xm:sqref>C18:C219</xm:sqref>
        </x14:dataValidation>
        <x14:dataValidation type="list" allowBlank="1" showInputMessage="1" showErrorMessage="1">
          <x14:formula1>
            <xm:f>SecDLookups!$D$2:$D$11</xm:f>
          </x14:formula1>
          <xm:sqref>G18:I219</xm:sqref>
        </x14:dataValidation>
        <x14:dataValidation type="list" allowBlank="1" showInputMessage="1" showErrorMessage="1">
          <x14:formula1>
            <xm:f>SecDLookups!$G$2:$G$3</xm:f>
          </x14:formula1>
          <xm:sqref>E11 T18:V219 AB18:AB219 AM18:AM219</xm:sqref>
        </x14:dataValidation>
        <x14:dataValidation type="list" allowBlank="1" showInputMessage="1" showErrorMessage="1">
          <x14:formula1>
            <xm:f>SecDLookups!$H$2:$H$7</xm:f>
          </x14:formula1>
          <xm:sqref>W18:W219</xm:sqref>
        </x14:dataValidation>
        <x14:dataValidation type="list" allowBlank="1" showInputMessage="1" showErrorMessage="1">
          <x14:formula1>
            <xm:f>SecDLookups!$I$2:$I$5</xm:f>
          </x14:formula1>
          <xm:sqref>Z18:Z219</xm:sqref>
        </x14:dataValidation>
        <x14:dataValidation type="list" allowBlank="1" showInputMessage="1" showErrorMessage="1">
          <x14:formula1>
            <xm:f>SecDLookups!$T$2:$T$4</xm:f>
          </x14:formula1>
          <xm:sqref>AG18:AG219</xm:sqref>
        </x14:dataValidation>
        <x14:dataValidation type="list" allowBlank="1" showInputMessage="1" showErrorMessage="1">
          <x14:formula1>
            <xm:f>SecDLookups!$U$2:$U$4</xm:f>
          </x14:formula1>
          <xm:sqref>AI18:AI219</xm:sqref>
        </x14:dataValidation>
        <x14:dataValidation type="list" allowBlank="1" showInputMessage="1" showErrorMessage="1">
          <x14:formula1>
            <xm:f>SecDLookups!$V$2:$V$4</xm:f>
          </x14:formula1>
          <xm:sqref>AK18:AK219</xm:sqref>
        </x14:dataValidation>
        <x14:dataValidation type="list" allowBlank="1" showInputMessage="1" showErrorMessage="1">
          <x14:formula1>
            <xm:f>SecDLookups!$S$2:$S$4</xm:f>
          </x14:formula1>
          <xm:sqref>AE18:AE219</xm:sqref>
        </x14:dataValidation>
        <x14:dataValidation type="list" allowBlank="1" showInputMessage="1" showErrorMessage="1">
          <x14:formula1>
            <xm:f>SecDLookups!$F$2:$F$174</xm:f>
          </x14:formula1>
          <xm:sqref>O18:O219 R18:R219</xm:sqref>
        </x14:dataValidation>
        <x14:dataValidation type="list" allowBlank="1" showInputMessage="1" showErrorMessage="1">
          <x14:formula1>
            <xm:f>SecDLookups!$N$2:$N$27</xm:f>
          </x14:formula1>
          <xm:sqref>AP18:AP219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V174"/>
  <sheetViews>
    <sheetView zoomScale="85" zoomScaleNormal="85" workbookViewId="0">
      <selection activeCell="M20" sqref="M20"/>
    </sheetView>
  </sheetViews>
  <sheetFormatPr defaultRowHeight="15" x14ac:dyDescent="0.25"/>
  <cols>
    <col min="1" max="1" width="26.5703125" customWidth="1"/>
    <col min="2" max="2" width="17.28515625" customWidth="1"/>
    <col min="3" max="3" width="16.5703125" customWidth="1"/>
    <col min="4" max="4" width="92.5703125" customWidth="1"/>
    <col min="5" max="5" width="38.42578125" customWidth="1"/>
    <col min="6" max="6" width="13.5703125" bestFit="1" customWidth="1"/>
    <col min="8" max="8" width="96.7109375" customWidth="1"/>
    <col min="9" max="9" width="52.28515625" bestFit="1" customWidth="1"/>
    <col min="10" max="10" width="18.42578125" bestFit="1" customWidth="1"/>
    <col min="11" max="11" width="37.7109375" customWidth="1"/>
    <col min="12" max="12" width="78.7109375" bestFit="1" customWidth="1"/>
    <col min="13" max="13" width="52.28515625" bestFit="1" customWidth="1"/>
    <col min="14" max="14" width="33.7109375" customWidth="1"/>
    <col min="15" max="15" width="25.28515625" customWidth="1"/>
    <col min="16" max="17" width="12.42578125" customWidth="1"/>
    <col min="18" max="18" width="18" customWidth="1"/>
    <col min="19" max="19" width="35.5703125" style="38" customWidth="1"/>
    <col min="20" max="20" width="20.28515625" style="38" bestFit="1" customWidth="1"/>
    <col min="21" max="21" width="29.7109375" style="38" customWidth="1"/>
    <col min="22" max="22" width="26.28515625" bestFit="1" customWidth="1"/>
  </cols>
  <sheetData>
    <row r="1" spans="1:22" x14ac:dyDescent="0.25">
      <c r="A1" s="32" t="s">
        <v>209</v>
      </c>
      <c r="B1" t="s">
        <v>366</v>
      </c>
      <c r="C1" t="s">
        <v>409</v>
      </c>
      <c r="D1" t="s">
        <v>410</v>
      </c>
      <c r="F1" t="s">
        <v>411</v>
      </c>
      <c r="G1" t="s">
        <v>57</v>
      </c>
      <c r="H1" t="s">
        <v>412</v>
      </c>
      <c r="I1" t="s">
        <v>119</v>
      </c>
      <c r="J1" t="s">
        <v>413</v>
      </c>
      <c r="K1" s="35" t="s">
        <v>105</v>
      </c>
      <c r="L1" s="37" t="s">
        <v>290</v>
      </c>
      <c r="M1" s="37" t="s">
        <v>240</v>
      </c>
      <c r="P1" t="s">
        <v>414</v>
      </c>
      <c r="Q1" t="s">
        <v>415</v>
      </c>
      <c r="R1" t="s">
        <v>416</v>
      </c>
      <c r="S1" s="38" t="s">
        <v>417</v>
      </c>
      <c r="T1" s="38" t="s">
        <v>418</v>
      </c>
      <c r="U1" s="38" t="s">
        <v>419</v>
      </c>
      <c r="V1" t="s">
        <v>420</v>
      </c>
    </row>
    <row r="2" spans="1:22" ht="47.25" customHeight="1" x14ac:dyDescent="0.25">
      <c r="A2" s="30" t="s">
        <v>210</v>
      </c>
      <c r="B2" t="s">
        <v>68</v>
      </c>
      <c r="C2" t="s">
        <v>200</v>
      </c>
      <c r="D2" t="s">
        <v>421</v>
      </c>
      <c r="E2" t="s">
        <v>608</v>
      </c>
      <c r="F2" s="36" t="s">
        <v>422</v>
      </c>
      <c r="G2" t="s">
        <v>365</v>
      </c>
      <c r="H2" t="s">
        <v>423</v>
      </c>
      <c r="I2" t="s">
        <v>424</v>
      </c>
      <c r="K2" s="88" t="s">
        <v>425</v>
      </c>
      <c r="L2" t="s">
        <v>426</v>
      </c>
      <c r="M2" t="s">
        <v>424</v>
      </c>
      <c r="N2" s="31" t="s">
        <v>673</v>
      </c>
      <c r="O2" s="33" t="s">
        <v>215</v>
      </c>
      <c r="P2" t="str">
        <f>RIGHT(H2,4)</f>
        <v>IOWA</v>
      </c>
      <c r="Q2" t="str">
        <f>RIGHT(I2,4)</f>
        <v>RMKT</v>
      </c>
      <c r="R2" t="str">
        <f>RIGHT(D2,4)</f>
        <v>ABSE</v>
      </c>
      <c r="S2" s="38" t="s">
        <v>427</v>
      </c>
      <c r="T2" s="38" t="s">
        <v>428</v>
      </c>
      <c r="U2" s="38" t="s">
        <v>429</v>
      </c>
      <c r="V2" s="38" t="s">
        <v>430</v>
      </c>
    </row>
    <row r="3" spans="1:22" x14ac:dyDescent="0.25">
      <c r="A3" s="30" t="s">
        <v>211</v>
      </c>
      <c r="B3" t="s">
        <v>431</v>
      </c>
      <c r="C3" t="s">
        <v>600</v>
      </c>
      <c r="D3" t="s">
        <v>432</v>
      </c>
      <c r="E3" t="s">
        <v>610</v>
      </c>
      <c r="F3" s="36" t="s">
        <v>433</v>
      </c>
      <c r="G3" t="s">
        <v>115</v>
      </c>
      <c r="H3" t="s">
        <v>434</v>
      </c>
      <c r="I3" t="s">
        <v>435</v>
      </c>
      <c r="L3" t="s">
        <v>436</v>
      </c>
      <c r="M3" t="s">
        <v>435</v>
      </c>
      <c r="N3" s="31" t="s">
        <v>674</v>
      </c>
      <c r="O3" s="33" t="s">
        <v>216</v>
      </c>
      <c r="P3" t="str">
        <f t="shared" ref="P3:Q7" si="0">RIGHT(H3,4)</f>
        <v>SOWA</v>
      </c>
      <c r="Q3" t="str">
        <f t="shared" si="0"/>
        <v>RMQI</v>
      </c>
      <c r="R3" t="str">
        <f t="shared" ref="R3:R9" si="1">RIGHT(D3,4)</f>
        <v>DWHD</v>
      </c>
      <c r="S3" s="38" t="s">
        <v>437</v>
      </c>
      <c r="T3" s="38" t="s">
        <v>438</v>
      </c>
      <c r="U3" s="38" t="s">
        <v>439</v>
      </c>
      <c r="V3" s="38" t="s">
        <v>440</v>
      </c>
    </row>
    <row r="4" spans="1:22" x14ac:dyDescent="0.25">
      <c r="A4" s="30" t="s">
        <v>212</v>
      </c>
      <c r="B4" t="s">
        <v>441</v>
      </c>
      <c r="C4" t="s">
        <v>442</v>
      </c>
      <c r="D4" t="s">
        <v>443</v>
      </c>
      <c r="E4" t="s">
        <v>609</v>
      </c>
      <c r="F4" s="121" t="s">
        <v>444</v>
      </c>
      <c r="H4" t="s">
        <v>445</v>
      </c>
      <c r="I4" t="s">
        <v>446</v>
      </c>
      <c r="L4" t="s">
        <v>445</v>
      </c>
      <c r="M4" t="s">
        <v>446</v>
      </c>
      <c r="N4" s="31" t="s">
        <v>675</v>
      </c>
      <c r="O4" s="33" t="s">
        <v>217</v>
      </c>
      <c r="P4" t="str">
        <f t="shared" si="0"/>
        <v>IRMT</v>
      </c>
      <c r="Q4" t="str">
        <f t="shared" si="0"/>
        <v>MSGM</v>
      </c>
      <c r="R4" t="str">
        <f t="shared" si="1"/>
        <v>DWLD</v>
      </c>
      <c r="S4" s="38" t="s">
        <v>447</v>
      </c>
      <c r="T4" s="38" t="s">
        <v>448</v>
      </c>
      <c r="U4" s="38" t="s">
        <v>449</v>
      </c>
      <c r="V4" s="38" t="s">
        <v>450</v>
      </c>
    </row>
    <row r="5" spans="1:22" x14ac:dyDescent="0.25">
      <c r="A5" s="30" t="s">
        <v>213</v>
      </c>
      <c r="B5" t="s">
        <v>367</v>
      </c>
      <c r="C5" t="s">
        <v>201</v>
      </c>
      <c r="D5" t="s">
        <v>451</v>
      </c>
      <c r="E5" t="s">
        <v>611</v>
      </c>
      <c r="F5" s="121" t="s">
        <v>452</v>
      </c>
      <c r="H5" t="s">
        <v>453</v>
      </c>
      <c r="I5" t="s">
        <v>454</v>
      </c>
      <c r="L5" t="s">
        <v>453</v>
      </c>
      <c r="M5" t="s">
        <v>454</v>
      </c>
      <c r="N5" s="31" t="s">
        <v>676</v>
      </c>
      <c r="O5" s="33" t="s">
        <v>672</v>
      </c>
      <c r="P5" t="str">
        <f t="shared" si="0"/>
        <v>IPTM</v>
      </c>
      <c r="Q5" t="str">
        <f t="shared" si="0"/>
        <v>MLTF</v>
      </c>
      <c r="R5" t="str">
        <f t="shared" si="1"/>
        <v>DLRM</v>
      </c>
    </row>
    <row r="6" spans="1:22" x14ac:dyDescent="0.25">
      <c r="A6" s="30" t="s">
        <v>97</v>
      </c>
      <c r="D6" t="s">
        <v>455</v>
      </c>
      <c r="E6" t="s">
        <v>612</v>
      </c>
      <c r="F6" s="121" t="s">
        <v>456</v>
      </c>
      <c r="H6" t="s">
        <v>457</v>
      </c>
      <c r="L6" t="s">
        <v>457</v>
      </c>
      <c r="N6" s="31" t="s">
        <v>677</v>
      </c>
      <c r="O6" s="33" t="s">
        <v>219</v>
      </c>
      <c r="P6" t="str">
        <f t="shared" si="0"/>
        <v>IMTF</v>
      </c>
      <c r="Q6" t="str">
        <f t="shared" si="0"/>
        <v/>
      </c>
      <c r="R6" t="str">
        <f t="shared" si="1"/>
        <v>DERV</v>
      </c>
    </row>
    <row r="7" spans="1:22" x14ac:dyDescent="0.25">
      <c r="D7" t="s">
        <v>458</v>
      </c>
      <c r="E7" t="s">
        <v>613</v>
      </c>
      <c r="F7" s="121" t="s">
        <v>459</v>
      </c>
      <c r="H7" t="s">
        <v>460</v>
      </c>
      <c r="L7" t="s">
        <v>460</v>
      </c>
      <c r="N7" s="31" t="s">
        <v>678</v>
      </c>
      <c r="O7" s="33" t="s">
        <v>220</v>
      </c>
      <c r="P7" t="str">
        <f t="shared" si="0"/>
        <v>SIRM</v>
      </c>
      <c r="R7" t="str">
        <f t="shared" si="1"/>
        <v>DPRS</v>
      </c>
    </row>
    <row r="8" spans="1:22" x14ac:dyDescent="0.25">
      <c r="D8" t="s">
        <v>461</v>
      </c>
      <c r="E8" t="s">
        <v>614</v>
      </c>
      <c r="F8" s="121" t="s">
        <v>462</v>
      </c>
      <c r="N8" s="31" t="s">
        <v>679</v>
      </c>
      <c r="O8" s="33" t="s">
        <v>221</v>
      </c>
      <c r="P8" t="str">
        <f>RIGHT(H8,4)</f>
        <v/>
      </c>
      <c r="R8" t="str">
        <f t="shared" si="1"/>
        <v>SHRS</v>
      </c>
    </row>
    <row r="9" spans="1:22" x14ac:dyDescent="0.25">
      <c r="D9" t="s">
        <v>463</v>
      </c>
      <c r="E9" t="s">
        <v>615</v>
      </c>
      <c r="F9" s="121" t="s">
        <v>464</v>
      </c>
      <c r="N9" s="31" t="s">
        <v>680</v>
      </c>
      <c r="O9" s="33" t="s">
        <v>222</v>
      </c>
      <c r="R9" t="str">
        <f t="shared" si="1"/>
        <v>UCEF</v>
      </c>
    </row>
    <row r="10" spans="1:22" x14ac:dyDescent="0.25">
      <c r="D10" t="s">
        <v>465</v>
      </c>
      <c r="E10" t="s">
        <v>616</v>
      </c>
      <c r="F10" s="121" t="s">
        <v>466</v>
      </c>
      <c r="N10" s="31" t="s">
        <v>681</v>
      </c>
      <c r="O10" s="33" t="s">
        <v>223</v>
      </c>
      <c r="R10" t="str">
        <f>RIGHT(D10,4)</f>
        <v>CVTS</v>
      </c>
    </row>
    <row r="11" spans="1:22" x14ac:dyDescent="0.25">
      <c r="D11" t="s">
        <v>467</v>
      </c>
      <c r="E11" t="s">
        <v>617</v>
      </c>
      <c r="F11" s="121" t="s">
        <v>468</v>
      </c>
      <c r="N11" s="31" t="s">
        <v>682</v>
      </c>
      <c r="O11" s="33" t="s">
        <v>224</v>
      </c>
      <c r="R11" t="str">
        <f>RIGHT(D11,4)</f>
        <v>OTHR</v>
      </c>
    </row>
    <row r="12" spans="1:22" x14ac:dyDescent="0.25">
      <c r="F12" s="121" t="s">
        <v>469</v>
      </c>
      <c r="N12" s="31" t="s">
        <v>683</v>
      </c>
      <c r="O12" s="33" t="s">
        <v>225</v>
      </c>
      <c r="R12" t="str">
        <f>RIGHT(D12,4)</f>
        <v/>
      </c>
    </row>
    <row r="13" spans="1:22" x14ac:dyDescent="0.25">
      <c r="F13" s="121" t="s">
        <v>470</v>
      </c>
      <c r="N13" s="31" t="s">
        <v>684</v>
      </c>
      <c r="O13" s="33" t="s">
        <v>226</v>
      </c>
    </row>
    <row r="14" spans="1:22" x14ac:dyDescent="0.25">
      <c r="F14" s="121" t="s">
        <v>471</v>
      </c>
      <c r="N14" s="31" t="s">
        <v>227</v>
      </c>
      <c r="O14" s="33" t="s">
        <v>227</v>
      </c>
    </row>
    <row r="15" spans="1:22" x14ac:dyDescent="0.25">
      <c r="F15" s="121" t="s">
        <v>472</v>
      </c>
      <c r="N15" s="31" t="s">
        <v>685</v>
      </c>
      <c r="O15" s="33" t="s">
        <v>228</v>
      </c>
    </row>
    <row r="16" spans="1:22" x14ac:dyDescent="0.25">
      <c r="F16" s="121" t="s">
        <v>473</v>
      </c>
      <c r="N16" s="31" t="s">
        <v>686</v>
      </c>
      <c r="O16" s="33" t="s">
        <v>229</v>
      </c>
    </row>
    <row r="17" spans="6:15" x14ac:dyDescent="0.25">
      <c r="F17" s="121" t="s">
        <v>474</v>
      </c>
      <c r="N17" s="31" t="s">
        <v>687</v>
      </c>
      <c r="O17" s="33" t="s">
        <v>230</v>
      </c>
    </row>
    <row r="18" spans="6:15" x14ac:dyDescent="0.25">
      <c r="F18" s="121" t="s">
        <v>475</v>
      </c>
      <c r="N18" s="31" t="s">
        <v>688</v>
      </c>
      <c r="O18" s="33" t="s">
        <v>231</v>
      </c>
    </row>
    <row r="19" spans="6:15" x14ac:dyDescent="0.25">
      <c r="F19" s="121" t="s">
        <v>476</v>
      </c>
      <c r="N19" s="31" t="s">
        <v>689</v>
      </c>
      <c r="O19" s="33" t="s">
        <v>232</v>
      </c>
    </row>
    <row r="20" spans="6:15" x14ac:dyDescent="0.25">
      <c r="F20" s="121" t="s">
        <v>477</v>
      </c>
      <c r="N20" s="31" t="s">
        <v>690</v>
      </c>
      <c r="O20" s="33" t="s">
        <v>233</v>
      </c>
    </row>
    <row r="21" spans="6:15" x14ac:dyDescent="0.25">
      <c r="F21" s="121" t="s">
        <v>478</v>
      </c>
      <c r="N21" s="31" t="s">
        <v>691</v>
      </c>
      <c r="O21" s="33" t="s">
        <v>234</v>
      </c>
    </row>
    <row r="22" spans="6:15" x14ac:dyDescent="0.25">
      <c r="F22" s="121" t="s">
        <v>479</v>
      </c>
      <c r="N22" s="31" t="s">
        <v>692</v>
      </c>
      <c r="O22" s="33" t="s">
        <v>235</v>
      </c>
    </row>
    <row r="23" spans="6:15" x14ac:dyDescent="0.25">
      <c r="F23" s="121" t="s">
        <v>480</v>
      </c>
      <c r="N23" s="31" t="s">
        <v>693</v>
      </c>
      <c r="O23" s="33" t="s">
        <v>236</v>
      </c>
    </row>
    <row r="24" spans="6:15" x14ac:dyDescent="0.25">
      <c r="F24" s="121" t="s">
        <v>481</v>
      </c>
      <c r="N24" s="31" t="s">
        <v>694</v>
      </c>
      <c r="O24" s="33" t="s">
        <v>237</v>
      </c>
    </row>
    <row r="25" spans="6:15" x14ac:dyDescent="0.25">
      <c r="F25" s="121" t="s">
        <v>482</v>
      </c>
      <c r="N25" s="31" t="s">
        <v>695</v>
      </c>
      <c r="O25" s="33" t="s">
        <v>238</v>
      </c>
    </row>
    <row r="26" spans="6:15" x14ac:dyDescent="0.25">
      <c r="F26" s="121" t="s">
        <v>483</v>
      </c>
      <c r="N26" s="34" t="s">
        <v>696</v>
      </c>
      <c r="O26" s="33" t="s">
        <v>239</v>
      </c>
    </row>
    <row r="27" spans="6:15" x14ac:dyDescent="0.25">
      <c r="F27" s="121" t="s">
        <v>484</v>
      </c>
      <c r="N27" s="34" t="s">
        <v>671</v>
      </c>
      <c r="O27" s="33" t="s">
        <v>218</v>
      </c>
    </row>
    <row r="28" spans="6:15" x14ac:dyDescent="0.25">
      <c r="F28" s="121" t="s">
        <v>485</v>
      </c>
    </row>
    <row r="29" spans="6:15" x14ac:dyDescent="0.25">
      <c r="F29" s="121" t="s">
        <v>486</v>
      </c>
    </row>
    <row r="30" spans="6:15" x14ac:dyDescent="0.25">
      <c r="F30" s="121" t="s">
        <v>487</v>
      </c>
    </row>
    <row r="31" spans="6:15" x14ac:dyDescent="0.25">
      <c r="F31" s="121" t="s">
        <v>488</v>
      </c>
    </row>
    <row r="32" spans="6:15" x14ac:dyDescent="0.25">
      <c r="F32" s="121" t="s">
        <v>489</v>
      </c>
    </row>
    <row r="33" spans="6:6" x14ac:dyDescent="0.25">
      <c r="F33" s="121" t="s">
        <v>490</v>
      </c>
    </row>
    <row r="34" spans="6:6" x14ac:dyDescent="0.25">
      <c r="F34" s="121" t="s">
        <v>619</v>
      </c>
    </row>
    <row r="35" spans="6:6" x14ac:dyDescent="0.25">
      <c r="F35" s="121" t="s">
        <v>491</v>
      </c>
    </row>
    <row r="36" spans="6:6" x14ac:dyDescent="0.25">
      <c r="F36" s="121" t="s">
        <v>492</v>
      </c>
    </row>
    <row r="37" spans="6:6" x14ac:dyDescent="0.25">
      <c r="F37" s="121" t="s">
        <v>493</v>
      </c>
    </row>
    <row r="38" spans="6:6" x14ac:dyDescent="0.25">
      <c r="F38" s="121" t="s">
        <v>494</v>
      </c>
    </row>
    <row r="39" spans="6:6" x14ac:dyDescent="0.25">
      <c r="F39" s="121" t="s">
        <v>495</v>
      </c>
    </row>
    <row r="40" spans="6:6" x14ac:dyDescent="0.25">
      <c r="F40" s="121" t="s">
        <v>496</v>
      </c>
    </row>
    <row r="41" spans="6:6" x14ac:dyDescent="0.25">
      <c r="F41" s="121" t="s">
        <v>620</v>
      </c>
    </row>
    <row r="42" spans="6:6" x14ac:dyDescent="0.25">
      <c r="F42" s="121" t="s">
        <v>497</v>
      </c>
    </row>
    <row r="43" spans="6:6" x14ac:dyDescent="0.25">
      <c r="F43" s="121" t="s">
        <v>498</v>
      </c>
    </row>
    <row r="44" spans="6:6" x14ac:dyDescent="0.25">
      <c r="F44" s="121" t="s">
        <v>499</v>
      </c>
    </row>
    <row r="45" spans="6:6" x14ac:dyDescent="0.25">
      <c r="F45" s="121" t="s">
        <v>500</v>
      </c>
    </row>
    <row r="46" spans="6:6" x14ac:dyDescent="0.25">
      <c r="F46" s="121" t="s">
        <v>501</v>
      </c>
    </row>
    <row r="47" spans="6:6" x14ac:dyDescent="0.25">
      <c r="F47" s="121" t="s">
        <v>621</v>
      </c>
    </row>
    <row r="48" spans="6:6" x14ac:dyDescent="0.25">
      <c r="F48" s="121" t="s">
        <v>502</v>
      </c>
    </row>
    <row r="49" spans="6:6" x14ac:dyDescent="0.25">
      <c r="F49" s="121" t="s">
        <v>622</v>
      </c>
    </row>
    <row r="50" spans="6:6" x14ac:dyDescent="0.25">
      <c r="F50" s="121" t="s">
        <v>503</v>
      </c>
    </row>
    <row r="51" spans="6:6" x14ac:dyDescent="0.25">
      <c r="F51" s="121" t="s">
        <v>504</v>
      </c>
    </row>
    <row r="52" spans="6:6" x14ac:dyDescent="0.25">
      <c r="F52" s="121" t="s">
        <v>505</v>
      </c>
    </row>
    <row r="53" spans="6:6" x14ac:dyDescent="0.25">
      <c r="F53" s="121" t="s">
        <v>506</v>
      </c>
    </row>
    <row r="54" spans="6:6" x14ac:dyDescent="0.25">
      <c r="F54" s="121" t="s">
        <v>623</v>
      </c>
    </row>
    <row r="55" spans="6:6" x14ac:dyDescent="0.25">
      <c r="F55" s="121" t="s">
        <v>624</v>
      </c>
    </row>
    <row r="56" spans="6:6" x14ac:dyDescent="0.25">
      <c r="F56" s="121" t="s">
        <v>507</v>
      </c>
    </row>
    <row r="57" spans="6:6" x14ac:dyDescent="0.25">
      <c r="F57" s="121" t="s">
        <v>508</v>
      </c>
    </row>
    <row r="58" spans="6:6" x14ac:dyDescent="0.25">
      <c r="F58" s="121" t="s">
        <v>509</v>
      </c>
    </row>
    <row r="59" spans="6:6" x14ac:dyDescent="0.25">
      <c r="F59" s="121" t="s">
        <v>510</v>
      </c>
    </row>
    <row r="60" spans="6:6" x14ac:dyDescent="0.25">
      <c r="F60" s="121" t="s">
        <v>511</v>
      </c>
    </row>
    <row r="61" spans="6:6" x14ac:dyDescent="0.25">
      <c r="F61" s="121" t="s">
        <v>625</v>
      </c>
    </row>
    <row r="62" spans="6:6" x14ac:dyDescent="0.25">
      <c r="F62" s="121" t="s">
        <v>512</v>
      </c>
    </row>
    <row r="63" spans="6:6" x14ac:dyDescent="0.25">
      <c r="F63" s="121" t="s">
        <v>513</v>
      </c>
    </row>
    <row r="64" spans="6:6" x14ac:dyDescent="0.25">
      <c r="F64" s="121" t="s">
        <v>514</v>
      </c>
    </row>
    <row r="65" spans="6:6" x14ac:dyDescent="0.25">
      <c r="F65" s="121" t="s">
        <v>515</v>
      </c>
    </row>
    <row r="66" spans="6:6" x14ac:dyDescent="0.25">
      <c r="F66" s="121" t="s">
        <v>516</v>
      </c>
    </row>
    <row r="67" spans="6:6" x14ac:dyDescent="0.25">
      <c r="F67" s="121" t="s">
        <v>517</v>
      </c>
    </row>
    <row r="68" spans="6:6" x14ac:dyDescent="0.25">
      <c r="F68" s="121" t="s">
        <v>518</v>
      </c>
    </row>
    <row r="69" spans="6:6" x14ac:dyDescent="0.25">
      <c r="F69" s="121" t="s">
        <v>519</v>
      </c>
    </row>
    <row r="70" spans="6:6" x14ac:dyDescent="0.25">
      <c r="F70" s="121" t="s">
        <v>626</v>
      </c>
    </row>
    <row r="71" spans="6:6" x14ac:dyDescent="0.25">
      <c r="F71" s="121" t="s">
        <v>520</v>
      </c>
    </row>
    <row r="72" spans="6:6" x14ac:dyDescent="0.25">
      <c r="F72" s="121" t="s">
        <v>627</v>
      </c>
    </row>
    <row r="73" spans="6:6" x14ac:dyDescent="0.25">
      <c r="F73" s="121" t="s">
        <v>628</v>
      </c>
    </row>
    <row r="74" spans="6:6" x14ac:dyDescent="0.25">
      <c r="F74" s="121" t="s">
        <v>521</v>
      </c>
    </row>
    <row r="75" spans="6:6" x14ac:dyDescent="0.25">
      <c r="F75" s="121" t="s">
        <v>522</v>
      </c>
    </row>
    <row r="76" spans="6:6" x14ac:dyDescent="0.25">
      <c r="F76" s="121" t="s">
        <v>523</v>
      </c>
    </row>
    <row r="77" spans="6:6" x14ac:dyDescent="0.25">
      <c r="F77" s="121" t="s">
        <v>524</v>
      </c>
    </row>
    <row r="78" spans="6:6" x14ac:dyDescent="0.25">
      <c r="F78" s="121" t="s">
        <v>525</v>
      </c>
    </row>
    <row r="79" spans="6:6" x14ac:dyDescent="0.25">
      <c r="F79" s="121" t="s">
        <v>526</v>
      </c>
    </row>
    <row r="80" spans="6:6" x14ac:dyDescent="0.25">
      <c r="F80" s="121" t="s">
        <v>527</v>
      </c>
    </row>
    <row r="81" spans="6:6" x14ac:dyDescent="0.25">
      <c r="F81" s="121" t="s">
        <v>528</v>
      </c>
    </row>
    <row r="82" spans="6:6" x14ac:dyDescent="0.25">
      <c r="F82" s="121" t="s">
        <v>529</v>
      </c>
    </row>
    <row r="83" spans="6:6" x14ac:dyDescent="0.25">
      <c r="F83" s="121" t="s">
        <v>530</v>
      </c>
    </row>
    <row r="84" spans="6:6" x14ac:dyDescent="0.25">
      <c r="F84" s="121" t="s">
        <v>629</v>
      </c>
    </row>
    <row r="85" spans="6:6" x14ac:dyDescent="0.25">
      <c r="F85" s="121" t="s">
        <v>531</v>
      </c>
    </row>
    <row r="86" spans="6:6" x14ac:dyDescent="0.25">
      <c r="F86" s="121" t="s">
        <v>532</v>
      </c>
    </row>
    <row r="87" spans="6:6" x14ac:dyDescent="0.25">
      <c r="F87" s="121" t="s">
        <v>533</v>
      </c>
    </row>
    <row r="88" spans="6:6" x14ac:dyDescent="0.25">
      <c r="F88" s="121" t="s">
        <v>534</v>
      </c>
    </row>
    <row r="89" spans="6:6" x14ac:dyDescent="0.25">
      <c r="F89" s="121" t="s">
        <v>535</v>
      </c>
    </row>
    <row r="90" spans="6:6" x14ac:dyDescent="0.25">
      <c r="F90" s="121" t="s">
        <v>536</v>
      </c>
    </row>
    <row r="91" spans="6:6" x14ac:dyDescent="0.25">
      <c r="F91" s="121" t="s">
        <v>537</v>
      </c>
    </row>
    <row r="92" spans="6:6" x14ac:dyDescent="0.25">
      <c r="F92" s="121" t="s">
        <v>538</v>
      </c>
    </row>
    <row r="93" spans="6:6" x14ac:dyDescent="0.25">
      <c r="F93" s="121" t="s">
        <v>539</v>
      </c>
    </row>
    <row r="94" spans="6:6" x14ac:dyDescent="0.25">
      <c r="F94" s="121" t="s">
        <v>540</v>
      </c>
    </row>
    <row r="95" spans="6:6" x14ac:dyDescent="0.25">
      <c r="F95" s="121" t="s">
        <v>541</v>
      </c>
    </row>
    <row r="96" spans="6:6" x14ac:dyDescent="0.25">
      <c r="F96" s="121" t="s">
        <v>630</v>
      </c>
    </row>
    <row r="97" spans="6:6" x14ac:dyDescent="0.25">
      <c r="F97" s="121" t="s">
        <v>631</v>
      </c>
    </row>
    <row r="98" spans="6:6" x14ac:dyDescent="0.25">
      <c r="F98" s="121" t="s">
        <v>542</v>
      </c>
    </row>
    <row r="99" spans="6:6" x14ac:dyDescent="0.25">
      <c r="F99" s="121" t="s">
        <v>543</v>
      </c>
    </row>
    <row r="100" spans="6:6" x14ac:dyDescent="0.25">
      <c r="F100" s="121" t="s">
        <v>544</v>
      </c>
    </row>
    <row r="101" spans="6:6" x14ac:dyDescent="0.25">
      <c r="F101" s="121" t="s">
        <v>545</v>
      </c>
    </row>
    <row r="102" spans="6:6" x14ac:dyDescent="0.25">
      <c r="F102" s="121" t="s">
        <v>546</v>
      </c>
    </row>
    <row r="103" spans="6:6" x14ac:dyDescent="0.25">
      <c r="F103" s="121" t="s">
        <v>547</v>
      </c>
    </row>
    <row r="104" spans="6:6" x14ac:dyDescent="0.25">
      <c r="F104" s="121" t="s">
        <v>548</v>
      </c>
    </row>
    <row r="105" spans="6:6" x14ac:dyDescent="0.25">
      <c r="F105" s="121" t="s">
        <v>549</v>
      </c>
    </row>
    <row r="106" spans="6:6" x14ac:dyDescent="0.25">
      <c r="F106" s="121" t="s">
        <v>550</v>
      </c>
    </row>
    <row r="107" spans="6:6" x14ac:dyDescent="0.25">
      <c r="F107" s="121" t="s">
        <v>632</v>
      </c>
    </row>
    <row r="108" spans="6:6" x14ac:dyDescent="0.25">
      <c r="F108" s="121" t="s">
        <v>551</v>
      </c>
    </row>
    <row r="109" spans="6:6" x14ac:dyDescent="0.25">
      <c r="F109" s="121" t="s">
        <v>552</v>
      </c>
    </row>
    <row r="110" spans="6:6" x14ac:dyDescent="0.25">
      <c r="F110" s="121" t="s">
        <v>553</v>
      </c>
    </row>
    <row r="111" spans="6:6" x14ac:dyDescent="0.25">
      <c r="F111" s="121" t="s">
        <v>554</v>
      </c>
    </row>
    <row r="112" spans="6:6" x14ac:dyDescent="0.25">
      <c r="F112" s="121" t="s">
        <v>555</v>
      </c>
    </row>
    <row r="113" spans="6:6" x14ac:dyDescent="0.25">
      <c r="F113" s="121" t="s">
        <v>556</v>
      </c>
    </row>
    <row r="114" spans="6:6" x14ac:dyDescent="0.25">
      <c r="F114" s="121" t="s">
        <v>557</v>
      </c>
    </row>
    <row r="115" spans="6:6" x14ac:dyDescent="0.25">
      <c r="F115" s="121" t="s">
        <v>558</v>
      </c>
    </row>
    <row r="116" spans="6:6" x14ac:dyDescent="0.25">
      <c r="F116" s="121" t="s">
        <v>559</v>
      </c>
    </row>
    <row r="117" spans="6:6" x14ac:dyDescent="0.25">
      <c r="F117" s="121" t="s">
        <v>560</v>
      </c>
    </row>
    <row r="118" spans="6:6" x14ac:dyDescent="0.25">
      <c r="F118" s="121" t="s">
        <v>561</v>
      </c>
    </row>
    <row r="119" spans="6:6" x14ac:dyDescent="0.25">
      <c r="F119" s="121" t="s">
        <v>562</v>
      </c>
    </row>
    <row r="120" spans="6:6" x14ac:dyDescent="0.25">
      <c r="F120" s="121" t="s">
        <v>563</v>
      </c>
    </row>
    <row r="121" spans="6:6" x14ac:dyDescent="0.25">
      <c r="F121" s="121" t="s">
        <v>564</v>
      </c>
    </row>
    <row r="122" spans="6:6" x14ac:dyDescent="0.25">
      <c r="F122" s="121" t="s">
        <v>565</v>
      </c>
    </row>
    <row r="123" spans="6:6" x14ac:dyDescent="0.25">
      <c r="F123" s="121" t="s">
        <v>566</v>
      </c>
    </row>
    <row r="124" spans="6:6" x14ac:dyDescent="0.25">
      <c r="F124" s="121" t="s">
        <v>567</v>
      </c>
    </row>
    <row r="125" spans="6:6" x14ac:dyDescent="0.25">
      <c r="F125" s="121" t="s">
        <v>568</v>
      </c>
    </row>
    <row r="126" spans="6:6" x14ac:dyDescent="0.25">
      <c r="F126" s="121" t="s">
        <v>569</v>
      </c>
    </row>
    <row r="127" spans="6:6" x14ac:dyDescent="0.25">
      <c r="F127" s="121" t="s">
        <v>633</v>
      </c>
    </row>
    <row r="128" spans="6:6" x14ac:dyDescent="0.25">
      <c r="F128" s="121" t="s">
        <v>570</v>
      </c>
    </row>
    <row r="129" spans="6:6" x14ac:dyDescent="0.25">
      <c r="F129" s="121" t="s">
        <v>571</v>
      </c>
    </row>
    <row r="130" spans="6:6" x14ac:dyDescent="0.25">
      <c r="F130" s="121" t="s">
        <v>572</v>
      </c>
    </row>
    <row r="131" spans="6:6" x14ac:dyDescent="0.25">
      <c r="F131" s="121" t="s">
        <v>573</v>
      </c>
    </row>
    <row r="132" spans="6:6" x14ac:dyDescent="0.25">
      <c r="F132" s="121" t="s">
        <v>574</v>
      </c>
    </row>
    <row r="133" spans="6:6" x14ac:dyDescent="0.25">
      <c r="F133" s="121" t="s">
        <v>575</v>
      </c>
    </row>
    <row r="134" spans="6:6" x14ac:dyDescent="0.25">
      <c r="F134" s="121" t="s">
        <v>576</v>
      </c>
    </row>
    <row r="135" spans="6:6" x14ac:dyDescent="0.25">
      <c r="F135" s="121" t="s">
        <v>577</v>
      </c>
    </row>
    <row r="136" spans="6:6" x14ac:dyDescent="0.25">
      <c r="F136" s="121" t="s">
        <v>578</v>
      </c>
    </row>
    <row r="137" spans="6:6" x14ac:dyDescent="0.25">
      <c r="F137" s="121" t="s">
        <v>579</v>
      </c>
    </row>
    <row r="138" spans="6:6" x14ac:dyDescent="0.25">
      <c r="F138" s="121" t="s">
        <v>634</v>
      </c>
    </row>
    <row r="139" spans="6:6" x14ac:dyDescent="0.25">
      <c r="F139" s="121" t="s">
        <v>635</v>
      </c>
    </row>
    <row r="140" spans="6:6" x14ac:dyDescent="0.25">
      <c r="F140" s="121" t="s">
        <v>636</v>
      </c>
    </row>
    <row r="141" spans="6:6" x14ac:dyDescent="0.25">
      <c r="F141" s="121" t="s">
        <v>637</v>
      </c>
    </row>
    <row r="142" spans="6:6" x14ac:dyDescent="0.25">
      <c r="F142" s="121" t="s">
        <v>638</v>
      </c>
    </row>
    <row r="143" spans="6:6" x14ac:dyDescent="0.25">
      <c r="F143" s="121" t="s">
        <v>639</v>
      </c>
    </row>
    <row r="144" spans="6:6" x14ac:dyDescent="0.25">
      <c r="F144" s="121" t="s">
        <v>640</v>
      </c>
    </row>
    <row r="145" spans="6:6" x14ac:dyDescent="0.25">
      <c r="F145" s="121" t="s">
        <v>641</v>
      </c>
    </row>
    <row r="146" spans="6:6" x14ac:dyDescent="0.25">
      <c r="F146" s="121" t="s">
        <v>642</v>
      </c>
    </row>
    <row r="147" spans="6:6" x14ac:dyDescent="0.25">
      <c r="F147" s="121" t="s">
        <v>643</v>
      </c>
    </row>
    <row r="148" spans="6:6" x14ac:dyDescent="0.25">
      <c r="F148" s="121" t="s">
        <v>644</v>
      </c>
    </row>
    <row r="149" spans="6:6" x14ac:dyDescent="0.25">
      <c r="F149" s="121" t="s">
        <v>645</v>
      </c>
    </row>
    <row r="150" spans="6:6" x14ac:dyDescent="0.25">
      <c r="F150" s="121" t="s">
        <v>646</v>
      </c>
    </row>
    <row r="151" spans="6:6" x14ac:dyDescent="0.25">
      <c r="F151" s="121" t="s">
        <v>647</v>
      </c>
    </row>
    <row r="152" spans="6:6" x14ac:dyDescent="0.25">
      <c r="F152" s="121" t="s">
        <v>648</v>
      </c>
    </row>
    <row r="153" spans="6:6" x14ac:dyDescent="0.25">
      <c r="F153" s="121" t="s">
        <v>649</v>
      </c>
    </row>
    <row r="154" spans="6:6" x14ac:dyDescent="0.25">
      <c r="F154" s="121" t="s">
        <v>650</v>
      </c>
    </row>
    <row r="155" spans="6:6" x14ac:dyDescent="0.25">
      <c r="F155" s="121" t="s">
        <v>651</v>
      </c>
    </row>
    <row r="156" spans="6:6" x14ac:dyDescent="0.25">
      <c r="F156" s="121" t="s">
        <v>652</v>
      </c>
    </row>
    <row r="157" spans="6:6" x14ac:dyDescent="0.25">
      <c r="F157" s="121" t="s">
        <v>653</v>
      </c>
    </row>
    <row r="158" spans="6:6" x14ac:dyDescent="0.25">
      <c r="F158" s="121" t="s">
        <v>654</v>
      </c>
    </row>
    <row r="159" spans="6:6" x14ac:dyDescent="0.25">
      <c r="F159" s="121" t="s">
        <v>655</v>
      </c>
    </row>
    <row r="160" spans="6:6" x14ac:dyDescent="0.25">
      <c r="F160" s="121" t="s">
        <v>656</v>
      </c>
    </row>
    <row r="161" spans="6:6" x14ac:dyDescent="0.25">
      <c r="F161" s="121" t="s">
        <v>657</v>
      </c>
    </row>
    <row r="162" spans="6:6" x14ac:dyDescent="0.25">
      <c r="F162" s="121" t="s">
        <v>658</v>
      </c>
    </row>
    <row r="163" spans="6:6" x14ac:dyDescent="0.25">
      <c r="F163" s="121" t="s">
        <v>659</v>
      </c>
    </row>
    <row r="164" spans="6:6" x14ac:dyDescent="0.25">
      <c r="F164" s="121" t="s">
        <v>660</v>
      </c>
    </row>
    <row r="165" spans="6:6" x14ac:dyDescent="0.25">
      <c r="F165" s="121" t="s">
        <v>661</v>
      </c>
    </row>
    <row r="166" spans="6:6" x14ac:dyDescent="0.25">
      <c r="F166" s="121" t="s">
        <v>662</v>
      </c>
    </row>
    <row r="167" spans="6:6" x14ac:dyDescent="0.25">
      <c r="F167" s="121" t="s">
        <v>663</v>
      </c>
    </row>
    <row r="168" spans="6:6" x14ac:dyDescent="0.25">
      <c r="F168" s="121" t="s">
        <v>664</v>
      </c>
    </row>
    <row r="169" spans="6:6" x14ac:dyDescent="0.25">
      <c r="F169" s="121" t="s">
        <v>665</v>
      </c>
    </row>
    <row r="170" spans="6:6" x14ac:dyDescent="0.25">
      <c r="F170" s="121" t="s">
        <v>666</v>
      </c>
    </row>
    <row r="171" spans="6:6" x14ac:dyDescent="0.25">
      <c r="F171" s="121" t="s">
        <v>667</v>
      </c>
    </row>
    <row r="172" spans="6:6" x14ac:dyDescent="0.25">
      <c r="F172" s="121" t="s">
        <v>668</v>
      </c>
    </row>
    <row r="173" spans="6:6" x14ac:dyDescent="0.25">
      <c r="F173" s="121" t="s">
        <v>669</v>
      </c>
    </row>
    <row r="174" spans="6:6" x14ac:dyDescent="0.25">
      <c r="F174" s="121" t="s">
        <v>670</v>
      </c>
    </row>
  </sheetData>
  <dataValidations count="1">
    <dataValidation type="textLength" operator="lessThanOrEqual" showInputMessage="1" showErrorMessage="1" errorTitle="Length Exceeded" error="This value must be less than or equal to 5 characters long." promptTitle="Text (required)" prompt="Maximum Length: 5 characters." sqref="F4:F174">
      <formula1>5</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XFC49"/>
  <sheetViews>
    <sheetView zoomScale="90" zoomScaleNormal="90" workbookViewId="0"/>
  </sheetViews>
  <sheetFormatPr defaultColWidth="0" defaultRowHeight="15" zeroHeight="1" x14ac:dyDescent="0.25"/>
  <cols>
    <col min="1" max="2" width="8.7109375" style="275" customWidth="1"/>
    <col min="3" max="3" width="14.5703125" style="275" customWidth="1"/>
    <col min="4" max="4" width="26.5703125" style="275" customWidth="1"/>
    <col min="5" max="5" width="20.7109375" style="275" customWidth="1"/>
    <col min="6" max="6" width="22.7109375" style="275" bestFit="1" customWidth="1"/>
    <col min="7" max="7" width="21.7109375" style="275" bestFit="1" customWidth="1"/>
    <col min="8" max="8" width="41" style="273" customWidth="1"/>
    <col min="9" max="10" width="28" style="275" hidden="1"/>
    <col min="11" max="11" width="11" style="275" hidden="1"/>
    <col min="12" max="19" width="28" style="275" hidden="1"/>
    <col min="20" max="16383" width="8.7109375" style="275" hidden="1"/>
    <col min="16384" max="16384" width="3.42578125" style="275" hidden="1"/>
  </cols>
  <sheetData>
    <row r="1" spans="1:22" x14ac:dyDescent="0.25">
      <c r="A1" s="175" t="s">
        <v>704</v>
      </c>
      <c r="B1" s="124"/>
      <c r="C1" s="126"/>
      <c r="D1" s="126"/>
      <c r="E1" s="126"/>
      <c r="F1" s="126"/>
      <c r="G1" s="126"/>
      <c r="H1" s="126"/>
      <c r="I1" s="126"/>
      <c r="J1" s="126"/>
      <c r="K1" s="126"/>
      <c r="L1" s="273"/>
      <c r="M1" s="126"/>
      <c r="N1" s="126"/>
      <c r="O1" s="126"/>
      <c r="P1" s="126"/>
      <c r="Q1" s="126"/>
      <c r="R1" s="126"/>
      <c r="S1" s="126"/>
      <c r="T1" s="274"/>
      <c r="U1" s="274"/>
      <c r="V1" s="274"/>
    </row>
    <row r="2" spans="1:22" ht="21" customHeight="1" x14ac:dyDescent="0.25">
      <c r="A2" s="272"/>
      <c r="B2" s="288"/>
      <c r="C2" s="288"/>
      <c r="D2" s="288"/>
      <c r="E2" s="288"/>
      <c r="F2" s="288"/>
      <c r="G2" s="288"/>
      <c r="H2" s="288"/>
      <c r="I2" s="288"/>
      <c r="J2" s="288"/>
      <c r="K2" s="288"/>
      <c r="L2" s="273"/>
      <c r="M2" s="126"/>
      <c r="N2" s="126"/>
      <c r="O2" s="126"/>
      <c r="P2" s="126"/>
      <c r="Q2" s="126"/>
      <c r="R2" s="126"/>
      <c r="S2" s="126"/>
      <c r="T2" s="274"/>
      <c r="U2" s="274"/>
      <c r="V2" s="274"/>
    </row>
    <row r="3" spans="1:22" x14ac:dyDescent="0.25">
      <c r="A3" s="282">
        <v>8</v>
      </c>
      <c r="B3" s="308" t="s">
        <v>701</v>
      </c>
      <c r="C3" s="308"/>
      <c r="D3" s="308"/>
      <c r="E3" s="191"/>
      <c r="F3" s="191"/>
      <c r="G3" s="191"/>
      <c r="H3" s="191"/>
      <c r="I3" s="126"/>
      <c r="J3" s="126"/>
      <c r="K3" s="126"/>
      <c r="L3" s="273"/>
      <c r="M3" s="126"/>
      <c r="N3" s="126"/>
      <c r="O3" s="126"/>
      <c r="P3" s="126"/>
      <c r="Q3" s="126"/>
      <c r="R3" s="126"/>
      <c r="S3" s="126"/>
      <c r="T3" s="274"/>
      <c r="U3" s="274"/>
      <c r="V3" s="274"/>
    </row>
    <row r="4" spans="1:22" x14ac:dyDescent="0.25">
      <c r="A4" s="191"/>
      <c r="B4" s="191"/>
      <c r="C4" s="191"/>
      <c r="D4" s="191"/>
      <c r="E4" s="191"/>
      <c r="F4" s="191"/>
      <c r="G4" s="191"/>
      <c r="H4" s="191"/>
      <c r="I4" s="126"/>
      <c r="J4" s="126"/>
      <c r="K4" s="126"/>
      <c r="L4" s="273"/>
      <c r="M4" s="126"/>
      <c r="N4" s="126"/>
      <c r="O4" s="126"/>
      <c r="P4" s="126"/>
      <c r="Q4" s="126"/>
      <c r="R4" s="126"/>
      <c r="S4" s="126"/>
      <c r="T4" s="274"/>
      <c r="U4" s="274"/>
      <c r="V4" s="274"/>
    </row>
    <row r="5" spans="1:22" x14ac:dyDescent="0.25">
      <c r="A5" s="191"/>
      <c r="B5" s="191"/>
      <c r="C5" s="179" t="s">
        <v>197</v>
      </c>
      <c r="D5" s="191"/>
      <c r="E5" s="191"/>
      <c r="F5" s="191"/>
      <c r="G5" s="191"/>
      <c r="H5" s="191"/>
      <c r="I5" s="126"/>
      <c r="J5" s="126"/>
      <c r="K5" s="126"/>
      <c r="L5" s="273"/>
      <c r="M5" s="126"/>
      <c r="N5" s="126"/>
      <c r="O5" s="126"/>
      <c r="P5" s="126"/>
      <c r="Q5" s="126"/>
      <c r="R5" s="126"/>
      <c r="S5" s="126"/>
      <c r="T5" s="274"/>
      <c r="U5" s="274"/>
      <c r="V5" s="274"/>
    </row>
    <row r="6" spans="1:22" x14ac:dyDescent="0.25">
      <c r="A6" s="191"/>
      <c r="B6" s="191"/>
      <c r="C6" s="191"/>
      <c r="D6" s="191"/>
      <c r="E6" s="191"/>
      <c r="F6" s="191"/>
      <c r="G6" s="191"/>
      <c r="H6" s="191"/>
      <c r="I6" s="126"/>
      <c r="J6" s="126"/>
      <c r="K6" s="126"/>
      <c r="L6" s="273"/>
      <c r="M6" s="126"/>
      <c r="N6" s="126"/>
      <c r="O6" s="126"/>
      <c r="P6" s="126"/>
      <c r="Q6" s="126"/>
      <c r="R6" s="126"/>
      <c r="S6" s="126"/>
      <c r="T6" s="274"/>
      <c r="U6" s="274"/>
      <c r="V6" s="274"/>
    </row>
    <row r="7" spans="1:22" x14ac:dyDescent="0.25">
      <c r="A7" s="191"/>
      <c r="B7" s="191"/>
      <c r="C7" s="191"/>
      <c r="D7" s="179" t="s">
        <v>706</v>
      </c>
      <c r="E7" s="282" t="s">
        <v>6</v>
      </c>
      <c r="F7" s="282" t="s">
        <v>7</v>
      </c>
      <c r="G7" s="282" t="s">
        <v>8</v>
      </c>
      <c r="H7" s="191"/>
      <c r="I7" s="161"/>
      <c r="J7" s="161"/>
      <c r="K7" s="161"/>
      <c r="L7" s="276" t="s">
        <v>250</v>
      </c>
      <c r="M7" s="126"/>
      <c r="N7" s="126"/>
      <c r="O7" s="126"/>
      <c r="P7" s="126"/>
      <c r="Q7" s="126"/>
      <c r="R7" s="126"/>
      <c r="S7" s="126"/>
      <c r="T7" s="274"/>
      <c r="U7" s="274"/>
      <c r="V7" s="274"/>
    </row>
    <row r="8" spans="1:22" x14ac:dyDescent="0.25">
      <c r="A8" s="191"/>
      <c r="B8" s="191"/>
      <c r="C8" s="179" t="s">
        <v>5</v>
      </c>
      <c r="D8" s="283" t="s">
        <v>9</v>
      </c>
      <c r="E8" s="189"/>
      <c r="F8" s="189"/>
      <c r="G8" s="284"/>
      <c r="H8" s="285"/>
      <c r="I8" s="277" t="b">
        <v>0</v>
      </c>
      <c r="J8" s="277" t="b">
        <v>0</v>
      </c>
      <c r="K8" s="277" t="b">
        <v>0</v>
      </c>
      <c r="L8" s="276" t="s">
        <v>251</v>
      </c>
      <c r="M8" s="126"/>
      <c r="N8" s="126"/>
      <c r="O8" s="126"/>
      <c r="P8" s="126"/>
      <c r="Q8" s="126"/>
      <c r="R8" s="126"/>
      <c r="S8" s="126"/>
      <c r="T8" s="274"/>
      <c r="U8" s="274"/>
      <c r="V8" s="274"/>
    </row>
    <row r="9" spans="1:22" x14ac:dyDescent="0.25">
      <c r="A9" s="191"/>
      <c r="B9" s="191"/>
      <c r="C9" s="191"/>
      <c r="D9" s="283" t="s">
        <v>10</v>
      </c>
      <c r="E9" s="189"/>
      <c r="F9" s="189"/>
      <c r="G9" s="284"/>
      <c r="H9" s="285"/>
      <c r="I9" s="277" t="b">
        <v>0</v>
      </c>
      <c r="J9" s="277" t="b">
        <v>0</v>
      </c>
      <c r="K9" s="277" t="b">
        <v>0</v>
      </c>
      <c r="L9" s="278" t="s">
        <v>252</v>
      </c>
      <c r="M9" s="279"/>
      <c r="N9" s="126"/>
      <c r="O9" s="126"/>
      <c r="P9" s="126"/>
      <c r="Q9" s="126"/>
      <c r="R9" s="126"/>
      <c r="S9" s="126"/>
      <c r="T9" s="274"/>
      <c r="U9" s="274"/>
      <c r="V9" s="274"/>
    </row>
    <row r="10" spans="1:22" x14ac:dyDescent="0.25">
      <c r="A10" s="191"/>
      <c r="B10" s="191"/>
      <c r="C10" s="163"/>
      <c r="D10" s="283" t="s">
        <v>11</v>
      </c>
      <c r="E10" s="189"/>
      <c r="F10" s="189"/>
      <c r="G10" s="284"/>
      <c r="H10" s="285"/>
      <c r="I10" s="277" t="b">
        <v>0</v>
      </c>
      <c r="J10" s="277" t="b">
        <v>0</v>
      </c>
      <c r="K10" s="277" t="b">
        <v>0</v>
      </c>
      <c r="L10" s="278" t="s">
        <v>253</v>
      </c>
      <c r="M10" s="279"/>
      <c r="N10" s="126"/>
      <c r="O10" s="126"/>
      <c r="P10" s="126"/>
      <c r="Q10" s="126"/>
      <c r="R10" s="126"/>
      <c r="S10" s="126"/>
      <c r="T10" s="274"/>
      <c r="U10" s="274"/>
      <c r="V10" s="274"/>
    </row>
    <row r="11" spans="1:22" x14ac:dyDescent="0.25">
      <c r="A11" s="191"/>
      <c r="B11" s="191"/>
      <c r="C11" s="163"/>
      <c r="D11" s="283" t="s">
        <v>12</v>
      </c>
      <c r="E11" s="189"/>
      <c r="F11" s="189"/>
      <c r="G11" s="284"/>
      <c r="H11" s="285"/>
      <c r="I11" s="277" t="b">
        <v>0</v>
      </c>
      <c r="J11" s="277" t="b">
        <v>0</v>
      </c>
      <c r="K11" s="277" t="b">
        <v>0</v>
      </c>
      <c r="L11" s="278" t="s">
        <v>254</v>
      </c>
      <c r="M11" s="279"/>
      <c r="N11" s="126"/>
      <c r="O11" s="126"/>
      <c r="P11" s="126"/>
      <c r="Q11" s="126"/>
      <c r="R11" s="126"/>
      <c r="S11" s="126"/>
      <c r="T11" s="274"/>
      <c r="U11" s="274"/>
      <c r="V11" s="274"/>
    </row>
    <row r="12" spans="1:22" x14ac:dyDescent="0.25">
      <c r="A12" s="191"/>
      <c r="B12" s="191"/>
      <c r="C12" s="163"/>
      <c r="D12" s="283" t="s">
        <v>13</v>
      </c>
      <c r="E12" s="189"/>
      <c r="F12" s="189"/>
      <c r="G12" s="284"/>
      <c r="H12" s="285"/>
      <c r="I12" s="277" t="b">
        <v>0</v>
      </c>
      <c r="J12" s="277" t="b">
        <v>0</v>
      </c>
      <c r="K12" s="277" t="b">
        <v>0</v>
      </c>
      <c r="L12" s="278" t="s">
        <v>255</v>
      </c>
      <c r="M12" s="279"/>
      <c r="N12" s="126"/>
      <c r="O12" s="126"/>
      <c r="P12" s="126"/>
      <c r="Q12" s="126"/>
      <c r="R12" s="126"/>
      <c r="S12" s="126"/>
      <c r="T12" s="274"/>
      <c r="U12" s="274"/>
      <c r="V12" s="274"/>
    </row>
    <row r="13" spans="1:22" x14ac:dyDescent="0.25">
      <c r="A13" s="191"/>
      <c r="B13" s="191"/>
      <c r="C13" s="163"/>
      <c r="D13" s="283" t="s">
        <v>14</v>
      </c>
      <c r="E13" s="189"/>
      <c r="F13" s="189"/>
      <c r="G13" s="284"/>
      <c r="H13" s="285"/>
      <c r="I13" s="277" t="b">
        <v>0</v>
      </c>
      <c r="J13" s="277" t="b">
        <v>0</v>
      </c>
      <c r="K13" s="277" t="b">
        <v>0</v>
      </c>
      <c r="L13" s="278" t="s">
        <v>256</v>
      </c>
      <c r="M13" s="279"/>
      <c r="N13" s="126"/>
      <c r="O13" s="126"/>
      <c r="P13" s="126"/>
      <c r="Q13" s="126"/>
      <c r="R13" s="126"/>
      <c r="S13" s="126"/>
      <c r="T13" s="274"/>
      <c r="U13" s="274"/>
      <c r="V13" s="274"/>
    </row>
    <row r="14" spans="1:22" x14ac:dyDescent="0.25">
      <c r="A14" s="191"/>
      <c r="B14" s="191"/>
      <c r="C14" s="163"/>
      <c r="D14" s="283" t="s">
        <v>15</v>
      </c>
      <c r="E14" s="189"/>
      <c r="F14" s="189"/>
      <c r="G14" s="284"/>
      <c r="H14" s="285"/>
      <c r="I14" s="277" t="b">
        <v>0</v>
      </c>
      <c r="J14" s="277" t="b">
        <v>0</v>
      </c>
      <c r="K14" s="277" t="b">
        <v>0</v>
      </c>
      <c r="L14" s="278" t="s">
        <v>257</v>
      </c>
      <c r="M14" s="279"/>
      <c r="N14" s="126"/>
      <c r="O14" s="126"/>
      <c r="P14" s="126"/>
      <c r="Q14" s="126"/>
      <c r="R14" s="126"/>
      <c r="S14" s="126"/>
      <c r="T14" s="274"/>
      <c r="U14" s="274"/>
      <c r="V14" s="274"/>
    </row>
    <row r="15" spans="1:22" x14ac:dyDescent="0.25">
      <c r="A15" s="191"/>
      <c r="B15" s="191"/>
      <c r="C15" s="163"/>
      <c r="D15" s="283" t="s">
        <v>16</v>
      </c>
      <c r="E15" s="189"/>
      <c r="F15" s="189"/>
      <c r="G15" s="284"/>
      <c r="H15" s="285"/>
      <c r="I15" s="277" t="b">
        <v>0</v>
      </c>
      <c r="J15" s="277" t="b">
        <v>0</v>
      </c>
      <c r="K15" s="277" t="b">
        <v>0</v>
      </c>
      <c r="L15" s="278" t="s">
        <v>258</v>
      </c>
      <c r="M15" s="279"/>
      <c r="N15" s="126"/>
      <c r="O15" s="126"/>
      <c r="P15" s="126"/>
      <c r="Q15" s="126"/>
      <c r="R15" s="126"/>
      <c r="S15" s="126"/>
      <c r="T15" s="274"/>
      <c r="U15" s="274"/>
      <c r="V15" s="274"/>
    </row>
    <row r="16" spans="1:22" x14ac:dyDescent="0.25">
      <c r="A16" s="191"/>
      <c r="B16" s="191"/>
      <c r="C16" s="163"/>
      <c r="D16" s="283" t="s">
        <v>17</v>
      </c>
      <c r="E16" s="189"/>
      <c r="F16" s="189"/>
      <c r="G16" s="284"/>
      <c r="H16" s="285"/>
      <c r="I16" s="277" t="b">
        <v>0</v>
      </c>
      <c r="J16" s="277" t="b">
        <v>0</v>
      </c>
      <c r="K16" s="277" t="b">
        <v>0</v>
      </c>
      <c r="L16" s="278" t="s">
        <v>259</v>
      </c>
      <c r="M16" s="279"/>
      <c r="N16" s="126"/>
      <c r="O16" s="126"/>
      <c r="P16" s="126"/>
      <c r="Q16" s="126"/>
      <c r="R16" s="126"/>
      <c r="S16" s="126"/>
      <c r="T16" s="274"/>
      <c r="U16" s="274"/>
      <c r="V16" s="274"/>
    </row>
    <row r="17" spans="1:22" x14ac:dyDescent="0.25">
      <c r="A17" s="191"/>
      <c r="B17" s="191"/>
      <c r="C17" s="163"/>
      <c r="D17" s="283" t="s">
        <v>18</v>
      </c>
      <c r="E17" s="189"/>
      <c r="F17" s="189"/>
      <c r="G17" s="284"/>
      <c r="H17" s="285"/>
      <c r="I17" s="277" t="b">
        <v>0</v>
      </c>
      <c r="J17" s="277" t="b">
        <v>0</v>
      </c>
      <c r="K17" s="277" t="b">
        <v>0</v>
      </c>
      <c r="L17" s="278" t="s">
        <v>260</v>
      </c>
      <c r="M17" s="279"/>
      <c r="N17" s="126"/>
      <c r="O17" s="126"/>
      <c r="P17" s="126"/>
      <c r="Q17" s="126"/>
      <c r="R17" s="126"/>
      <c r="S17" s="126"/>
      <c r="T17" s="274"/>
      <c r="U17" s="274"/>
      <c r="V17" s="274"/>
    </row>
    <row r="18" spans="1:22" x14ac:dyDescent="0.25">
      <c r="A18" s="191"/>
      <c r="B18" s="191"/>
      <c r="C18" s="163"/>
      <c r="D18" s="283" t="s">
        <v>19</v>
      </c>
      <c r="E18" s="189"/>
      <c r="F18" s="189"/>
      <c r="G18" s="284"/>
      <c r="H18" s="285"/>
      <c r="I18" s="277" t="b">
        <v>0</v>
      </c>
      <c r="J18" s="277" t="b">
        <v>0</v>
      </c>
      <c r="K18" s="277" t="b">
        <v>0</v>
      </c>
      <c r="L18" s="278" t="s">
        <v>261</v>
      </c>
      <c r="M18" s="279"/>
      <c r="N18" s="126"/>
      <c r="O18" s="126"/>
      <c r="P18" s="126"/>
      <c r="Q18" s="126"/>
      <c r="R18" s="126"/>
      <c r="S18" s="126"/>
      <c r="T18" s="274"/>
      <c r="U18" s="274"/>
      <c r="V18" s="274"/>
    </row>
    <row r="19" spans="1:22" x14ac:dyDescent="0.25">
      <c r="A19" s="191"/>
      <c r="B19" s="191"/>
      <c r="C19" s="163"/>
      <c r="D19" s="283" t="s">
        <v>20</v>
      </c>
      <c r="E19" s="189"/>
      <c r="F19" s="189"/>
      <c r="G19" s="284"/>
      <c r="H19" s="285"/>
      <c r="I19" s="277" t="b">
        <v>0</v>
      </c>
      <c r="J19" s="277" t="b">
        <v>0</v>
      </c>
      <c r="K19" s="277" t="b">
        <v>0</v>
      </c>
      <c r="L19" s="278" t="s">
        <v>262</v>
      </c>
      <c r="M19" s="279"/>
      <c r="N19" s="126"/>
      <c r="O19" s="126"/>
      <c r="P19" s="126"/>
      <c r="Q19" s="126"/>
      <c r="R19" s="126"/>
      <c r="S19" s="126"/>
      <c r="T19" s="274"/>
      <c r="U19" s="274"/>
      <c r="V19" s="274"/>
    </row>
    <row r="20" spans="1:22" x14ac:dyDescent="0.25">
      <c r="A20" s="191"/>
      <c r="B20" s="191"/>
      <c r="C20" s="191"/>
      <c r="D20" s="283" t="s">
        <v>21</v>
      </c>
      <c r="E20" s="189"/>
      <c r="F20" s="189"/>
      <c r="G20" s="284"/>
      <c r="H20" s="285"/>
      <c r="I20" s="277" t="b">
        <v>0</v>
      </c>
      <c r="J20" s="277" t="b">
        <v>0</v>
      </c>
      <c r="K20" s="277" t="b">
        <v>0</v>
      </c>
      <c r="L20" s="278" t="s">
        <v>263</v>
      </c>
      <c r="M20" s="279"/>
      <c r="N20" s="126"/>
      <c r="O20" s="126"/>
      <c r="P20" s="126"/>
      <c r="Q20" s="126"/>
      <c r="R20" s="126"/>
      <c r="S20" s="126"/>
      <c r="T20" s="274"/>
      <c r="U20" s="274"/>
      <c r="V20" s="274"/>
    </row>
    <row r="21" spans="1:22" x14ac:dyDescent="0.25">
      <c r="A21" s="191"/>
      <c r="B21" s="191"/>
      <c r="C21" s="191"/>
      <c r="D21" s="283" t="s">
        <v>22</v>
      </c>
      <c r="E21" s="189"/>
      <c r="F21" s="189"/>
      <c r="G21" s="284"/>
      <c r="H21" s="285"/>
      <c r="I21" s="277" t="b">
        <v>0</v>
      </c>
      <c r="J21" s="277" t="b">
        <v>0</v>
      </c>
      <c r="K21" s="277" t="b">
        <v>0</v>
      </c>
      <c r="L21" s="278" t="s">
        <v>264</v>
      </c>
      <c r="M21" s="279"/>
      <c r="N21" s="126"/>
      <c r="O21" s="126"/>
      <c r="P21" s="126"/>
      <c r="Q21" s="126"/>
      <c r="R21" s="126"/>
      <c r="S21" s="126"/>
      <c r="T21" s="274"/>
      <c r="U21" s="274"/>
      <c r="V21" s="274"/>
    </row>
    <row r="22" spans="1:22" x14ac:dyDescent="0.25">
      <c r="A22" s="191"/>
      <c r="B22" s="191"/>
      <c r="C22" s="191"/>
      <c r="D22" s="283" t="s">
        <v>23</v>
      </c>
      <c r="E22" s="189"/>
      <c r="F22" s="189"/>
      <c r="G22" s="284"/>
      <c r="H22" s="285"/>
      <c r="I22" s="277" t="b">
        <v>0</v>
      </c>
      <c r="J22" s="277" t="b">
        <v>0</v>
      </c>
      <c r="K22" s="277" t="b">
        <v>0</v>
      </c>
      <c r="L22" s="278" t="s">
        <v>265</v>
      </c>
      <c r="M22" s="279"/>
      <c r="N22" s="126"/>
      <c r="O22" s="126"/>
      <c r="P22" s="126"/>
      <c r="Q22" s="126"/>
      <c r="R22" s="126"/>
      <c r="S22" s="126"/>
      <c r="T22" s="274"/>
      <c r="U22" s="274"/>
      <c r="V22" s="274"/>
    </row>
    <row r="23" spans="1:22" x14ac:dyDescent="0.25">
      <c r="A23" s="191"/>
      <c r="B23" s="191"/>
      <c r="C23" s="191"/>
      <c r="D23" s="283" t="s">
        <v>24</v>
      </c>
      <c r="E23" s="189"/>
      <c r="F23" s="189"/>
      <c r="G23" s="284"/>
      <c r="H23" s="285"/>
      <c r="I23" s="277" t="b">
        <v>0</v>
      </c>
      <c r="J23" s="277" t="b">
        <v>0</v>
      </c>
      <c r="K23" s="277" t="b">
        <v>0</v>
      </c>
      <c r="L23" s="278" t="s">
        <v>266</v>
      </c>
      <c r="M23" s="279"/>
      <c r="N23" s="126"/>
      <c r="O23" s="126"/>
      <c r="P23" s="126"/>
      <c r="Q23" s="126"/>
      <c r="R23" s="126"/>
      <c r="S23" s="126"/>
      <c r="T23" s="274"/>
      <c r="U23" s="274"/>
      <c r="V23" s="274"/>
    </row>
    <row r="24" spans="1:22" x14ac:dyDescent="0.25">
      <c r="A24" s="191"/>
      <c r="B24" s="191"/>
      <c r="C24" s="191"/>
      <c r="D24" s="283" t="s">
        <v>165</v>
      </c>
      <c r="E24" s="189"/>
      <c r="F24" s="189"/>
      <c r="G24" s="284"/>
      <c r="H24" s="285"/>
      <c r="I24" s="277" t="b">
        <v>0</v>
      </c>
      <c r="J24" s="277" t="b">
        <v>0</v>
      </c>
      <c r="K24" s="277" t="b">
        <v>0</v>
      </c>
      <c r="L24" s="278" t="s">
        <v>267</v>
      </c>
      <c r="M24" s="279"/>
      <c r="N24" s="126"/>
      <c r="O24" s="126"/>
      <c r="P24" s="126"/>
      <c r="Q24" s="126"/>
      <c r="R24" s="126"/>
      <c r="S24" s="126"/>
      <c r="T24" s="274"/>
      <c r="U24" s="274"/>
      <c r="V24" s="274"/>
    </row>
    <row r="25" spans="1:22" x14ac:dyDescent="0.25">
      <c r="A25" s="191"/>
      <c r="B25" s="191"/>
      <c r="C25" s="191"/>
      <c r="D25" s="283" t="s">
        <v>26</v>
      </c>
      <c r="E25" s="189"/>
      <c r="F25" s="189"/>
      <c r="G25" s="284"/>
      <c r="H25" s="285"/>
      <c r="I25" s="277" t="b">
        <v>0</v>
      </c>
      <c r="J25" s="277" t="b">
        <v>0</v>
      </c>
      <c r="K25" s="277" t="b">
        <v>0</v>
      </c>
      <c r="L25" s="278" t="s">
        <v>268</v>
      </c>
      <c r="M25" s="279"/>
      <c r="N25" s="126"/>
      <c r="O25" s="126"/>
      <c r="P25" s="126"/>
      <c r="Q25" s="126"/>
      <c r="R25" s="126"/>
      <c r="S25" s="126"/>
      <c r="T25" s="274"/>
      <c r="U25" s="274"/>
      <c r="V25" s="274"/>
    </row>
    <row r="26" spans="1:22" x14ac:dyDescent="0.25">
      <c r="A26" s="191"/>
      <c r="B26" s="191"/>
      <c r="C26" s="191"/>
      <c r="D26" s="283" t="s">
        <v>27</v>
      </c>
      <c r="E26" s="189"/>
      <c r="F26" s="189"/>
      <c r="G26" s="284"/>
      <c r="H26" s="285"/>
      <c r="I26" s="277" t="b">
        <v>0</v>
      </c>
      <c r="J26" s="277" t="b">
        <v>0</v>
      </c>
      <c r="K26" s="277" t="b">
        <v>0</v>
      </c>
      <c r="L26" s="278" t="s">
        <v>269</v>
      </c>
      <c r="M26" s="279"/>
      <c r="N26" s="126"/>
      <c r="O26" s="126"/>
      <c r="P26" s="126"/>
      <c r="Q26" s="126"/>
      <c r="R26" s="126"/>
      <c r="S26" s="126"/>
      <c r="T26" s="274"/>
      <c r="U26" s="274"/>
      <c r="V26" s="274"/>
    </row>
    <row r="27" spans="1:22" x14ac:dyDescent="0.25">
      <c r="A27" s="191"/>
      <c r="B27" s="191"/>
      <c r="C27" s="191"/>
      <c r="D27" s="283" t="s">
        <v>28</v>
      </c>
      <c r="E27" s="189"/>
      <c r="F27" s="189"/>
      <c r="G27" s="284"/>
      <c r="H27" s="285"/>
      <c r="I27" s="277" t="b">
        <v>0</v>
      </c>
      <c r="J27" s="277" t="b">
        <v>0</v>
      </c>
      <c r="K27" s="277" t="b">
        <v>0</v>
      </c>
      <c r="L27" s="278" t="s">
        <v>270</v>
      </c>
      <c r="M27" s="279"/>
      <c r="N27" s="126"/>
      <c r="O27" s="126"/>
      <c r="P27" s="126"/>
      <c r="Q27" s="126"/>
      <c r="R27" s="126"/>
      <c r="S27" s="126"/>
      <c r="T27" s="274"/>
      <c r="U27" s="274"/>
      <c r="V27" s="274"/>
    </row>
    <row r="28" spans="1:22" x14ac:dyDescent="0.25">
      <c r="A28" s="191"/>
      <c r="B28" s="191"/>
      <c r="C28" s="191"/>
      <c r="D28" s="283" t="s">
        <v>29</v>
      </c>
      <c r="E28" s="189"/>
      <c r="F28" s="189"/>
      <c r="G28" s="284"/>
      <c r="H28" s="285"/>
      <c r="I28" s="277" t="b">
        <v>0</v>
      </c>
      <c r="J28" s="277" t="b">
        <v>0</v>
      </c>
      <c r="K28" s="277" t="b">
        <v>0</v>
      </c>
      <c r="L28" s="278" t="s">
        <v>271</v>
      </c>
      <c r="M28" s="279"/>
      <c r="N28" s="126"/>
      <c r="O28" s="126"/>
      <c r="P28" s="126"/>
      <c r="Q28" s="126"/>
      <c r="R28" s="126"/>
      <c r="S28" s="126"/>
      <c r="T28" s="274"/>
      <c r="U28" s="274"/>
      <c r="V28" s="274"/>
    </row>
    <row r="29" spans="1:22" x14ac:dyDescent="0.25">
      <c r="A29" s="191"/>
      <c r="B29" s="191"/>
      <c r="C29" s="191"/>
      <c r="D29" s="283" t="s">
        <v>30</v>
      </c>
      <c r="E29" s="189"/>
      <c r="F29" s="189"/>
      <c r="G29" s="284"/>
      <c r="H29" s="285"/>
      <c r="I29" s="277" t="b">
        <v>0</v>
      </c>
      <c r="J29" s="277" t="b">
        <v>0</v>
      </c>
      <c r="K29" s="277" t="b">
        <v>0</v>
      </c>
      <c r="L29" s="278" t="s">
        <v>272</v>
      </c>
      <c r="M29" s="279"/>
      <c r="N29" s="126"/>
      <c r="O29" s="126"/>
      <c r="P29" s="126"/>
      <c r="Q29" s="126"/>
      <c r="R29" s="126"/>
      <c r="S29" s="126"/>
      <c r="T29" s="274"/>
      <c r="U29" s="274"/>
      <c r="V29" s="274"/>
    </row>
    <row r="30" spans="1:22" x14ac:dyDescent="0.25">
      <c r="A30" s="191"/>
      <c r="B30" s="191"/>
      <c r="C30" s="191"/>
      <c r="D30" s="283" t="s">
        <v>31</v>
      </c>
      <c r="E30" s="189"/>
      <c r="F30" s="189"/>
      <c r="G30" s="284"/>
      <c r="H30" s="285"/>
      <c r="I30" s="277" t="b">
        <v>0</v>
      </c>
      <c r="J30" s="277" t="b">
        <v>0</v>
      </c>
      <c r="K30" s="277" t="b">
        <v>0</v>
      </c>
      <c r="L30" s="278" t="s">
        <v>273</v>
      </c>
      <c r="M30" s="279"/>
      <c r="N30" s="126"/>
      <c r="O30" s="126"/>
      <c r="P30" s="126"/>
      <c r="Q30" s="126"/>
      <c r="R30" s="126"/>
      <c r="S30" s="126"/>
      <c r="T30" s="274"/>
      <c r="U30" s="274"/>
      <c r="V30" s="274"/>
    </row>
    <row r="31" spans="1:22" x14ac:dyDescent="0.25">
      <c r="A31" s="191"/>
      <c r="B31" s="191"/>
      <c r="C31" s="191"/>
      <c r="D31" s="283" t="s">
        <v>32</v>
      </c>
      <c r="E31" s="189"/>
      <c r="F31" s="189"/>
      <c r="G31" s="284"/>
      <c r="H31" s="285"/>
      <c r="I31" s="277" t="b">
        <v>0</v>
      </c>
      <c r="J31" s="277" t="b">
        <v>0</v>
      </c>
      <c r="K31" s="277" t="b">
        <v>0</v>
      </c>
      <c r="L31" s="278" t="s">
        <v>274</v>
      </c>
      <c r="M31" s="279"/>
      <c r="N31" s="126"/>
      <c r="O31" s="126"/>
      <c r="P31" s="126"/>
      <c r="Q31" s="126"/>
      <c r="R31" s="126"/>
      <c r="S31" s="126"/>
      <c r="T31" s="274"/>
      <c r="U31" s="274"/>
      <c r="V31" s="274"/>
    </row>
    <row r="32" spans="1:22" x14ac:dyDescent="0.25">
      <c r="A32" s="191"/>
      <c r="B32" s="191"/>
      <c r="C32" s="191"/>
      <c r="D32" s="283" t="s">
        <v>33</v>
      </c>
      <c r="E32" s="189"/>
      <c r="F32" s="189"/>
      <c r="G32" s="284"/>
      <c r="H32" s="285"/>
      <c r="I32" s="277" t="b">
        <v>0</v>
      </c>
      <c r="J32" s="277" t="b">
        <v>0</v>
      </c>
      <c r="K32" s="277" t="b">
        <v>0</v>
      </c>
      <c r="L32" s="278" t="s">
        <v>275</v>
      </c>
      <c r="M32" s="279"/>
      <c r="N32" s="126"/>
      <c r="O32" s="126"/>
      <c r="P32" s="126"/>
      <c r="Q32" s="126"/>
      <c r="R32" s="126"/>
      <c r="S32" s="126"/>
      <c r="T32" s="274"/>
      <c r="U32" s="274"/>
      <c r="V32" s="274"/>
    </row>
    <row r="33" spans="1:22" x14ac:dyDescent="0.25">
      <c r="A33" s="191"/>
      <c r="B33" s="191"/>
      <c r="C33" s="191"/>
      <c r="D33" s="283" t="s">
        <v>34</v>
      </c>
      <c r="E33" s="189"/>
      <c r="F33" s="189"/>
      <c r="G33" s="284"/>
      <c r="H33" s="285"/>
      <c r="I33" s="277" t="b">
        <v>0</v>
      </c>
      <c r="J33" s="277" t="b">
        <v>0</v>
      </c>
      <c r="K33" s="277" t="b">
        <v>0</v>
      </c>
      <c r="L33" s="278" t="s">
        <v>276</v>
      </c>
      <c r="M33" s="279"/>
      <c r="N33" s="126"/>
      <c r="O33" s="126"/>
      <c r="P33" s="126"/>
      <c r="Q33" s="126"/>
      <c r="R33" s="126"/>
      <c r="S33" s="126"/>
      <c r="T33" s="274"/>
      <c r="U33" s="274"/>
      <c r="V33" s="274"/>
    </row>
    <row r="34" spans="1:22" x14ac:dyDescent="0.25">
      <c r="A34" s="191"/>
      <c r="B34" s="191"/>
      <c r="C34" s="191"/>
      <c r="D34" s="283" t="s">
        <v>35</v>
      </c>
      <c r="E34" s="189"/>
      <c r="F34" s="189"/>
      <c r="G34" s="284"/>
      <c r="H34" s="285"/>
      <c r="I34" s="277" t="b">
        <v>0</v>
      </c>
      <c r="J34" s="277" t="b">
        <v>0</v>
      </c>
      <c r="K34" s="277" t="b">
        <v>0</v>
      </c>
      <c r="L34" s="278" t="s">
        <v>277</v>
      </c>
      <c r="M34" s="279"/>
      <c r="N34" s="126"/>
      <c r="O34" s="126"/>
      <c r="P34" s="126"/>
      <c r="Q34" s="126"/>
      <c r="R34" s="126"/>
      <c r="S34" s="126"/>
      <c r="T34" s="274"/>
      <c r="U34" s="274"/>
      <c r="V34" s="274"/>
    </row>
    <row r="35" spans="1:22" x14ac:dyDescent="0.25">
      <c r="A35" s="191"/>
      <c r="B35" s="191"/>
      <c r="C35" s="191"/>
      <c r="D35" s="283" t="s">
        <v>36</v>
      </c>
      <c r="E35" s="189"/>
      <c r="F35" s="189"/>
      <c r="G35" s="284"/>
      <c r="H35" s="285"/>
      <c r="I35" s="277" t="b">
        <v>0</v>
      </c>
      <c r="J35" s="277" t="b">
        <v>0</v>
      </c>
      <c r="K35" s="277" t="b">
        <v>0</v>
      </c>
      <c r="L35" s="278" t="s">
        <v>278</v>
      </c>
      <c r="M35" s="279"/>
      <c r="N35" s="126"/>
      <c r="O35" s="126"/>
      <c r="P35" s="126"/>
      <c r="Q35" s="126"/>
      <c r="R35" s="126"/>
      <c r="S35" s="126"/>
      <c r="T35" s="274"/>
      <c r="U35" s="274"/>
      <c r="V35" s="274"/>
    </row>
    <row r="36" spans="1:22" x14ac:dyDescent="0.25">
      <c r="A36" s="191"/>
      <c r="B36" s="191"/>
      <c r="C36" s="191"/>
      <c r="D36" s="283" t="s">
        <v>37</v>
      </c>
      <c r="E36" s="189"/>
      <c r="F36" s="189"/>
      <c r="G36" s="284"/>
      <c r="H36" s="285"/>
      <c r="I36" s="277" t="b">
        <v>0</v>
      </c>
      <c r="J36" s="277" t="b">
        <v>0</v>
      </c>
      <c r="K36" s="277" t="b">
        <v>0</v>
      </c>
      <c r="L36" s="278" t="s">
        <v>279</v>
      </c>
      <c r="M36" s="279"/>
      <c r="N36" s="126"/>
      <c r="O36" s="126"/>
      <c r="P36" s="126"/>
      <c r="Q36" s="126"/>
      <c r="R36" s="126"/>
      <c r="S36" s="126"/>
      <c r="T36" s="274"/>
      <c r="U36" s="274"/>
      <c r="V36" s="274"/>
    </row>
    <row r="37" spans="1:22" hidden="1" x14ac:dyDescent="0.25">
      <c r="A37" s="191"/>
      <c r="B37" s="191"/>
      <c r="C37" s="191"/>
      <c r="D37" s="283"/>
      <c r="E37" s="189"/>
      <c r="F37" s="189"/>
      <c r="G37" s="284"/>
      <c r="H37" s="285"/>
      <c r="I37" s="277" t="b">
        <v>0</v>
      </c>
      <c r="J37" s="277" t="b">
        <v>1</v>
      </c>
      <c r="K37" s="277" t="b">
        <v>0</v>
      </c>
      <c r="L37" s="280"/>
      <c r="M37" s="279"/>
      <c r="N37" s="126"/>
      <c r="O37" s="126"/>
      <c r="P37" s="126"/>
      <c r="Q37" s="126"/>
      <c r="R37" s="126"/>
      <c r="S37" s="126"/>
      <c r="T37" s="274"/>
      <c r="U37" s="274"/>
      <c r="V37" s="274"/>
    </row>
    <row r="38" spans="1:22" hidden="1" x14ac:dyDescent="0.25">
      <c r="A38" s="191"/>
      <c r="B38" s="191"/>
      <c r="C38" s="191"/>
      <c r="D38" s="309" t="s">
        <v>294</v>
      </c>
      <c r="E38" s="309"/>
      <c r="F38" s="309"/>
      <c r="G38" s="309"/>
      <c r="H38" s="286"/>
      <c r="I38" s="279"/>
      <c r="J38" s="279"/>
      <c r="K38" s="279"/>
      <c r="L38" s="281"/>
      <c r="M38" s="279"/>
      <c r="N38" s="126"/>
      <c r="O38" s="126"/>
      <c r="P38" s="126"/>
      <c r="Q38" s="126"/>
      <c r="R38" s="126"/>
      <c r="S38" s="126"/>
      <c r="T38" s="274"/>
      <c r="U38" s="274"/>
      <c r="V38" s="274"/>
    </row>
    <row r="39" spans="1:22" x14ac:dyDescent="0.25">
      <c r="A39" s="287"/>
      <c r="B39" s="191"/>
      <c r="C39" s="191"/>
      <c r="D39" s="191"/>
      <c r="E39" s="191"/>
      <c r="F39" s="191"/>
      <c r="G39" s="191"/>
      <c r="H39" s="191"/>
      <c r="I39" s="126"/>
      <c r="J39" s="126"/>
      <c r="K39" s="126"/>
      <c r="L39" s="273"/>
      <c r="M39" s="126"/>
      <c r="N39" s="126"/>
      <c r="O39" s="126"/>
      <c r="P39" s="126"/>
      <c r="Q39" s="126"/>
      <c r="R39" s="126"/>
      <c r="S39" s="126"/>
      <c r="T39" s="274"/>
      <c r="U39" s="274"/>
      <c r="V39" s="274"/>
    </row>
    <row r="40" spans="1:22" ht="19.899999999999999" customHeight="1" x14ac:dyDescent="0.25">
      <c r="A40" s="282">
        <v>9</v>
      </c>
      <c r="B40" s="179" t="s">
        <v>198</v>
      </c>
      <c r="C40" s="191"/>
      <c r="D40" s="191"/>
      <c r="E40" s="307" t="s">
        <v>716</v>
      </c>
      <c r="F40" s="307"/>
      <c r="G40" s="307"/>
      <c r="H40" s="307"/>
      <c r="I40" s="126"/>
      <c r="J40" s="273"/>
      <c r="K40" s="273"/>
      <c r="L40" s="273"/>
      <c r="M40" s="126" t="s">
        <v>199</v>
      </c>
      <c r="N40" s="126"/>
      <c r="O40" s="126"/>
      <c r="P40" s="126"/>
      <c r="Q40" s="126"/>
      <c r="R40" s="126"/>
      <c r="S40" s="126"/>
      <c r="T40" s="274"/>
      <c r="U40" s="274"/>
      <c r="V40" s="274"/>
    </row>
    <row r="41" spans="1:22" x14ac:dyDescent="0.25">
      <c r="A41" s="191"/>
      <c r="B41" s="191"/>
      <c r="C41" s="191"/>
      <c r="D41" s="191"/>
      <c r="E41" s="191"/>
      <c r="F41" s="191"/>
      <c r="G41" s="191"/>
      <c r="H41" s="191"/>
      <c r="I41" s="126"/>
      <c r="J41" s="273"/>
      <c r="K41" s="273"/>
      <c r="L41" s="273"/>
      <c r="M41" s="126"/>
      <c r="N41" s="126"/>
      <c r="O41" s="126"/>
      <c r="P41" s="126"/>
      <c r="Q41" s="126"/>
      <c r="R41" s="126"/>
      <c r="S41" s="126"/>
      <c r="T41" s="274"/>
      <c r="U41" s="274"/>
      <c r="V41" s="274"/>
    </row>
    <row r="42" spans="1:22" ht="37.9" customHeight="1" x14ac:dyDescent="0.25">
      <c r="A42" s="191"/>
      <c r="B42" s="306" t="s">
        <v>707</v>
      </c>
      <c r="C42" s="306"/>
      <c r="D42" s="306"/>
      <c r="E42" s="306"/>
      <c r="F42" s="306"/>
      <c r="G42" s="306"/>
      <c r="H42" s="306"/>
      <c r="I42" s="126"/>
      <c r="J42" s="273"/>
      <c r="K42" s="273"/>
      <c r="L42" s="273"/>
      <c r="M42" s="126"/>
      <c r="N42" s="126"/>
      <c r="O42" s="126"/>
      <c r="P42" s="126"/>
      <c r="Q42" s="126"/>
      <c r="R42" s="126"/>
      <c r="S42" s="126"/>
      <c r="T42" s="274"/>
      <c r="U42" s="274"/>
      <c r="V42" s="274"/>
    </row>
    <row r="43" spans="1:22" ht="12" customHeight="1" x14ac:dyDescent="0.25">
      <c r="A43" s="154" t="b">
        <v>0</v>
      </c>
      <c r="B43" s="191"/>
      <c r="C43" s="191"/>
      <c r="D43" s="191"/>
      <c r="E43" s="191"/>
      <c r="F43" s="191"/>
      <c r="G43" s="191"/>
      <c r="H43" s="191"/>
      <c r="I43" s="126"/>
      <c r="J43" s="273"/>
      <c r="K43" s="273"/>
      <c r="L43" s="273"/>
      <c r="M43" s="126"/>
      <c r="N43" s="126"/>
      <c r="O43" s="126"/>
      <c r="P43" s="126"/>
      <c r="Q43" s="126"/>
      <c r="R43" s="126"/>
      <c r="S43" s="126"/>
      <c r="T43" s="274"/>
      <c r="U43" s="274"/>
      <c r="V43" s="274"/>
    </row>
    <row r="44" spans="1:22" ht="27.4" customHeight="1" x14ac:dyDescent="0.25">
      <c r="A44" s="191"/>
      <c r="B44" s="306" t="s">
        <v>697</v>
      </c>
      <c r="C44" s="306"/>
      <c r="D44" s="306"/>
      <c r="E44" s="306"/>
      <c r="F44" s="306"/>
      <c r="G44" s="306"/>
      <c r="H44" s="306"/>
      <c r="I44" s="126"/>
      <c r="J44" s="273"/>
      <c r="K44" s="273"/>
      <c r="L44" s="273"/>
      <c r="M44" s="126"/>
      <c r="N44" s="126"/>
      <c r="O44" s="126"/>
      <c r="P44" s="126"/>
      <c r="Q44" s="126"/>
      <c r="R44" s="126"/>
      <c r="S44" s="126"/>
      <c r="T44" s="274"/>
      <c r="U44" s="274"/>
      <c r="V44" s="274"/>
    </row>
    <row r="45" spans="1:22" ht="6" customHeight="1" x14ac:dyDescent="0.25">
      <c r="A45" s="154" t="b">
        <v>0</v>
      </c>
      <c r="B45" s="126"/>
      <c r="C45" s="126"/>
      <c r="D45" s="126"/>
      <c r="E45" s="126"/>
      <c r="F45" s="126"/>
      <c r="G45" s="126"/>
      <c r="H45" s="126"/>
      <c r="I45" s="126"/>
      <c r="J45" s="273"/>
      <c r="K45" s="273"/>
      <c r="L45" s="273"/>
      <c r="M45" s="126"/>
      <c r="N45" s="126"/>
      <c r="O45" s="126"/>
      <c r="P45" s="126"/>
      <c r="Q45" s="126"/>
      <c r="R45" s="126"/>
      <c r="S45" s="126"/>
      <c r="T45" s="274"/>
      <c r="U45" s="274"/>
      <c r="V45" s="274"/>
    </row>
    <row r="46" spans="1:22" hidden="1" x14ac:dyDescent="0.25">
      <c r="A46" s="167"/>
      <c r="B46" s="126"/>
      <c r="C46" s="126"/>
      <c r="D46" s="126"/>
      <c r="E46" s="126"/>
      <c r="F46" s="126"/>
      <c r="G46" s="126"/>
      <c r="H46" s="126"/>
      <c r="I46" s="126"/>
      <c r="J46" s="126"/>
      <c r="K46" s="126"/>
      <c r="L46" s="126"/>
      <c r="M46" s="126"/>
      <c r="N46" s="126"/>
      <c r="O46" s="126"/>
      <c r="P46" s="126"/>
      <c r="Q46" s="126"/>
      <c r="R46" s="126"/>
      <c r="S46" s="126"/>
      <c r="T46" s="274"/>
      <c r="U46" s="274"/>
      <c r="V46" s="274"/>
    </row>
    <row r="47" spans="1:22" x14ac:dyDescent="0.25">
      <c r="A47" s="167" t="b">
        <v>1</v>
      </c>
      <c r="B47" s="126"/>
      <c r="C47" s="126"/>
      <c r="D47" s="126"/>
      <c r="E47" s="126"/>
      <c r="F47" s="126"/>
      <c r="G47" s="126"/>
      <c r="H47" s="126"/>
      <c r="I47" s="126"/>
      <c r="J47" s="126"/>
      <c r="K47" s="126"/>
      <c r="L47" s="126"/>
      <c r="M47" s="126"/>
      <c r="N47" s="126"/>
      <c r="O47" s="126"/>
      <c r="P47" s="126"/>
      <c r="Q47" s="126"/>
      <c r="R47" s="126"/>
      <c r="S47" s="126"/>
      <c r="T47" s="274"/>
      <c r="U47" s="274"/>
      <c r="V47" s="274"/>
    </row>
    <row r="48" spans="1:22" hidden="1" x14ac:dyDescent="0.25">
      <c r="A48" s="274"/>
      <c r="B48" s="274"/>
      <c r="C48" s="274"/>
      <c r="D48" s="274"/>
      <c r="E48" s="274"/>
      <c r="F48" s="274"/>
      <c r="G48" s="274"/>
      <c r="H48" s="126"/>
      <c r="I48" s="274"/>
      <c r="J48" s="274"/>
      <c r="K48" s="274"/>
      <c r="L48" s="274"/>
      <c r="M48" s="274"/>
      <c r="N48" s="274"/>
      <c r="O48" s="274"/>
      <c r="P48" s="274"/>
      <c r="Q48" s="274"/>
      <c r="R48" s="274"/>
      <c r="S48" s="274"/>
      <c r="T48" s="274"/>
      <c r="U48" s="274"/>
      <c r="V48" s="274"/>
    </row>
    <row r="49" hidden="1" x14ac:dyDescent="0.25"/>
  </sheetData>
  <sheetProtection algorithmName="SHA-512" hashValue="vEqfxTg3sLoM9izzAw9NeA+ur+Ffp6pv1MDoHdZ3bGP4nQ9wveh310h1dA652d0i/W51VpMMvLeEn04JaCpjQA==" saltValue="FRcO/8FhKRrn93AlAovcBA==" spinCount="100000" sheet="1" objects="1" scenarios="1"/>
  <mergeCells count="5">
    <mergeCell ref="B44:H44"/>
    <mergeCell ref="B42:H42"/>
    <mergeCell ref="E40:H40"/>
    <mergeCell ref="B3:D3"/>
    <mergeCell ref="D38:G38"/>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304800</xdr:colOff>
                    <xdr:row>40</xdr:row>
                    <xdr:rowOff>180975</xdr:rowOff>
                  </from>
                  <to>
                    <xdr:col>1</xdr:col>
                    <xdr:colOff>533400</xdr:colOff>
                    <xdr:row>41</xdr:row>
                    <xdr:rowOff>209550</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0</xdr:col>
                    <xdr:colOff>295275</xdr:colOff>
                    <xdr:row>43</xdr:row>
                    <xdr:rowOff>19050</xdr:rowOff>
                  </from>
                  <to>
                    <xdr:col>1</xdr:col>
                    <xdr:colOff>523875</xdr:colOff>
                    <xdr:row>43</xdr:row>
                    <xdr:rowOff>219075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4</xdr:col>
                    <xdr:colOff>638175</xdr:colOff>
                    <xdr:row>7</xdr:row>
                    <xdr:rowOff>180975</xdr:rowOff>
                  </from>
                  <to>
                    <xdr:col>5</xdr:col>
                    <xdr:colOff>66675</xdr:colOff>
                    <xdr:row>9</xdr:row>
                    <xdr:rowOff>19050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xdr:col>
                    <xdr:colOff>628650</xdr:colOff>
                    <xdr:row>7</xdr:row>
                    <xdr:rowOff>180975</xdr:rowOff>
                  </from>
                  <to>
                    <xdr:col>5</xdr:col>
                    <xdr:colOff>1438275</xdr:colOff>
                    <xdr:row>9</xdr:row>
                    <xdr:rowOff>19050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4</xdr:col>
                    <xdr:colOff>638175</xdr:colOff>
                    <xdr:row>6</xdr:row>
                    <xdr:rowOff>180975</xdr:rowOff>
                  </from>
                  <to>
                    <xdr:col>5</xdr:col>
                    <xdr:colOff>66675</xdr:colOff>
                    <xdr:row>8</xdr:row>
                    <xdr:rowOff>19050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5</xdr:col>
                    <xdr:colOff>628650</xdr:colOff>
                    <xdr:row>6</xdr:row>
                    <xdr:rowOff>180975</xdr:rowOff>
                  </from>
                  <to>
                    <xdr:col>5</xdr:col>
                    <xdr:colOff>1438275</xdr:colOff>
                    <xdr:row>8</xdr:row>
                    <xdr:rowOff>19050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4</xdr:col>
                    <xdr:colOff>638175</xdr:colOff>
                    <xdr:row>8</xdr:row>
                    <xdr:rowOff>180975</xdr:rowOff>
                  </from>
                  <to>
                    <xdr:col>5</xdr:col>
                    <xdr:colOff>66675</xdr:colOff>
                    <xdr:row>10</xdr:row>
                    <xdr:rowOff>19050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5</xdr:col>
                    <xdr:colOff>628650</xdr:colOff>
                    <xdr:row>8</xdr:row>
                    <xdr:rowOff>180975</xdr:rowOff>
                  </from>
                  <to>
                    <xdr:col>5</xdr:col>
                    <xdr:colOff>1438275</xdr:colOff>
                    <xdr:row>10</xdr:row>
                    <xdr:rowOff>19050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4</xdr:col>
                    <xdr:colOff>638175</xdr:colOff>
                    <xdr:row>10</xdr:row>
                    <xdr:rowOff>180975</xdr:rowOff>
                  </from>
                  <to>
                    <xdr:col>5</xdr:col>
                    <xdr:colOff>66675</xdr:colOff>
                    <xdr:row>12</xdr:row>
                    <xdr:rowOff>19050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5</xdr:col>
                    <xdr:colOff>628650</xdr:colOff>
                    <xdr:row>10</xdr:row>
                    <xdr:rowOff>180975</xdr:rowOff>
                  </from>
                  <to>
                    <xdr:col>5</xdr:col>
                    <xdr:colOff>1438275</xdr:colOff>
                    <xdr:row>12</xdr:row>
                    <xdr:rowOff>19050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4</xdr:col>
                    <xdr:colOff>638175</xdr:colOff>
                    <xdr:row>9</xdr:row>
                    <xdr:rowOff>180975</xdr:rowOff>
                  </from>
                  <to>
                    <xdr:col>5</xdr:col>
                    <xdr:colOff>66675</xdr:colOff>
                    <xdr:row>11</xdr:row>
                    <xdr:rowOff>19050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5</xdr:col>
                    <xdr:colOff>628650</xdr:colOff>
                    <xdr:row>9</xdr:row>
                    <xdr:rowOff>180975</xdr:rowOff>
                  </from>
                  <to>
                    <xdr:col>5</xdr:col>
                    <xdr:colOff>1438275</xdr:colOff>
                    <xdr:row>11</xdr:row>
                    <xdr:rowOff>19050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4</xdr:col>
                    <xdr:colOff>638175</xdr:colOff>
                    <xdr:row>11</xdr:row>
                    <xdr:rowOff>180975</xdr:rowOff>
                  </from>
                  <to>
                    <xdr:col>5</xdr:col>
                    <xdr:colOff>66675</xdr:colOff>
                    <xdr:row>13</xdr:row>
                    <xdr:rowOff>19050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5</xdr:col>
                    <xdr:colOff>628650</xdr:colOff>
                    <xdr:row>11</xdr:row>
                    <xdr:rowOff>180975</xdr:rowOff>
                  </from>
                  <to>
                    <xdr:col>5</xdr:col>
                    <xdr:colOff>1438275</xdr:colOff>
                    <xdr:row>13</xdr:row>
                    <xdr:rowOff>19050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4</xdr:col>
                    <xdr:colOff>638175</xdr:colOff>
                    <xdr:row>12</xdr:row>
                    <xdr:rowOff>180975</xdr:rowOff>
                  </from>
                  <to>
                    <xdr:col>5</xdr:col>
                    <xdr:colOff>66675</xdr:colOff>
                    <xdr:row>14</xdr:row>
                    <xdr:rowOff>19050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5</xdr:col>
                    <xdr:colOff>628650</xdr:colOff>
                    <xdr:row>12</xdr:row>
                    <xdr:rowOff>180975</xdr:rowOff>
                  </from>
                  <to>
                    <xdr:col>5</xdr:col>
                    <xdr:colOff>1438275</xdr:colOff>
                    <xdr:row>14</xdr:row>
                    <xdr:rowOff>19050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4</xdr:col>
                    <xdr:colOff>638175</xdr:colOff>
                    <xdr:row>13</xdr:row>
                    <xdr:rowOff>180975</xdr:rowOff>
                  </from>
                  <to>
                    <xdr:col>5</xdr:col>
                    <xdr:colOff>66675</xdr:colOff>
                    <xdr:row>15</xdr:row>
                    <xdr:rowOff>19050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5</xdr:col>
                    <xdr:colOff>628650</xdr:colOff>
                    <xdr:row>13</xdr:row>
                    <xdr:rowOff>180975</xdr:rowOff>
                  </from>
                  <to>
                    <xdr:col>5</xdr:col>
                    <xdr:colOff>1438275</xdr:colOff>
                    <xdr:row>15</xdr:row>
                    <xdr:rowOff>19050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4</xdr:col>
                    <xdr:colOff>638175</xdr:colOff>
                    <xdr:row>14</xdr:row>
                    <xdr:rowOff>180975</xdr:rowOff>
                  </from>
                  <to>
                    <xdr:col>5</xdr:col>
                    <xdr:colOff>66675</xdr:colOff>
                    <xdr:row>16</xdr:row>
                    <xdr:rowOff>19050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5</xdr:col>
                    <xdr:colOff>628650</xdr:colOff>
                    <xdr:row>14</xdr:row>
                    <xdr:rowOff>180975</xdr:rowOff>
                  </from>
                  <to>
                    <xdr:col>5</xdr:col>
                    <xdr:colOff>1438275</xdr:colOff>
                    <xdr:row>16</xdr:row>
                    <xdr:rowOff>19050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4</xdr:col>
                    <xdr:colOff>638175</xdr:colOff>
                    <xdr:row>15</xdr:row>
                    <xdr:rowOff>180975</xdr:rowOff>
                  </from>
                  <to>
                    <xdr:col>5</xdr:col>
                    <xdr:colOff>66675</xdr:colOff>
                    <xdr:row>17</xdr:row>
                    <xdr:rowOff>19050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5</xdr:col>
                    <xdr:colOff>628650</xdr:colOff>
                    <xdr:row>15</xdr:row>
                    <xdr:rowOff>180975</xdr:rowOff>
                  </from>
                  <to>
                    <xdr:col>5</xdr:col>
                    <xdr:colOff>1438275</xdr:colOff>
                    <xdr:row>17</xdr:row>
                    <xdr:rowOff>19050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4</xdr:col>
                    <xdr:colOff>638175</xdr:colOff>
                    <xdr:row>16</xdr:row>
                    <xdr:rowOff>180975</xdr:rowOff>
                  </from>
                  <to>
                    <xdr:col>5</xdr:col>
                    <xdr:colOff>66675</xdr:colOff>
                    <xdr:row>18</xdr:row>
                    <xdr:rowOff>19050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5</xdr:col>
                    <xdr:colOff>628650</xdr:colOff>
                    <xdr:row>16</xdr:row>
                    <xdr:rowOff>180975</xdr:rowOff>
                  </from>
                  <to>
                    <xdr:col>5</xdr:col>
                    <xdr:colOff>1438275</xdr:colOff>
                    <xdr:row>18</xdr:row>
                    <xdr:rowOff>19050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4</xdr:col>
                    <xdr:colOff>638175</xdr:colOff>
                    <xdr:row>17</xdr:row>
                    <xdr:rowOff>180975</xdr:rowOff>
                  </from>
                  <to>
                    <xdr:col>5</xdr:col>
                    <xdr:colOff>66675</xdr:colOff>
                    <xdr:row>19</xdr:row>
                    <xdr:rowOff>19050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5</xdr:col>
                    <xdr:colOff>628650</xdr:colOff>
                    <xdr:row>17</xdr:row>
                    <xdr:rowOff>180975</xdr:rowOff>
                  </from>
                  <to>
                    <xdr:col>5</xdr:col>
                    <xdr:colOff>1438275</xdr:colOff>
                    <xdr:row>19</xdr:row>
                    <xdr:rowOff>19050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4</xdr:col>
                    <xdr:colOff>638175</xdr:colOff>
                    <xdr:row>18</xdr:row>
                    <xdr:rowOff>180975</xdr:rowOff>
                  </from>
                  <to>
                    <xdr:col>5</xdr:col>
                    <xdr:colOff>66675</xdr:colOff>
                    <xdr:row>20</xdr:row>
                    <xdr:rowOff>19050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5</xdr:col>
                    <xdr:colOff>628650</xdr:colOff>
                    <xdr:row>18</xdr:row>
                    <xdr:rowOff>180975</xdr:rowOff>
                  </from>
                  <to>
                    <xdr:col>5</xdr:col>
                    <xdr:colOff>1438275</xdr:colOff>
                    <xdr:row>20</xdr:row>
                    <xdr:rowOff>19050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4</xdr:col>
                    <xdr:colOff>638175</xdr:colOff>
                    <xdr:row>19</xdr:row>
                    <xdr:rowOff>180975</xdr:rowOff>
                  </from>
                  <to>
                    <xdr:col>5</xdr:col>
                    <xdr:colOff>66675</xdr:colOff>
                    <xdr:row>21</xdr:row>
                    <xdr:rowOff>19050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5</xdr:col>
                    <xdr:colOff>628650</xdr:colOff>
                    <xdr:row>19</xdr:row>
                    <xdr:rowOff>180975</xdr:rowOff>
                  </from>
                  <to>
                    <xdr:col>5</xdr:col>
                    <xdr:colOff>1438275</xdr:colOff>
                    <xdr:row>21</xdr:row>
                    <xdr:rowOff>19050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4</xdr:col>
                    <xdr:colOff>638175</xdr:colOff>
                    <xdr:row>20</xdr:row>
                    <xdr:rowOff>180975</xdr:rowOff>
                  </from>
                  <to>
                    <xdr:col>5</xdr:col>
                    <xdr:colOff>66675</xdr:colOff>
                    <xdr:row>22</xdr:row>
                    <xdr:rowOff>19050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5</xdr:col>
                    <xdr:colOff>628650</xdr:colOff>
                    <xdr:row>20</xdr:row>
                    <xdr:rowOff>180975</xdr:rowOff>
                  </from>
                  <to>
                    <xdr:col>5</xdr:col>
                    <xdr:colOff>1438275</xdr:colOff>
                    <xdr:row>22</xdr:row>
                    <xdr:rowOff>19050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4</xdr:col>
                    <xdr:colOff>638175</xdr:colOff>
                    <xdr:row>21</xdr:row>
                    <xdr:rowOff>180975</xdr:rowOff>
                  </from>
                  <to>
                    <xdr:col>5</xdr:col>
                    <xdr:colOff>66675</xdr:colOff>
                    <xdr:row>23</xdr:row>
                    <xdr:rowOff>19050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5</xdr:col>
                    <xdr:colOff>628650</xdr:colOff>
                    <xdr:row>21</xdr:row>
                    <xdr:rowOff>180975</xdr:rowOff>
                  </from>
                  <to>
                    <xdr:col>5</xdr:col>
                    <xdr:colOff>1438275</xdr:colOff>
                    <xdr:row>23</xdr:row>
                    <xdr:rowOff>19050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4</xdr:col>
                    <xdr:colOff>638175</xdr:colOff>
                    <xdr:row>22</xdr:row>
                    <xdr:rowOff>180975</xdr:rowOff>
                  </from>
                  <to>
                    <xdr:col>5</xdr:col>
                    <xdr:colOff>66675</xdr:colOff>
                    <xdr:row>24</xdr:row>
                    <xdr:rowOff>19050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5</xdr:col>
                    <xdr:colOff>628650</xdr:colOff>
                    <xdr:row>22</xdr:row>
                    <xdr:rowOff>180975</xdr:rowOff>
                  </from>
                  <to>
                    <xdr:col>5</xdr:col>
                    <xdr:colOff>1438275</xdr:colOff>
                    <xdr:row>24</xdr:row>
                    <xdr:rowOff>19050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4</xdr:col>
                    <xdr:colOff>638175</xdr:colOff>
                    <xdr:row>23</xdr:row>
                    <xdr:rowOff>180975</xdr:rowOff>
                  </from>
                  <to>
                    <xdr:col>5</xdr:col>
                    <xdr:colOff>66675</xdr:colOff>
                    <xdr:row>25</xdr:row>
                    <xdr:rowOff>19050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5</xdr:col>
                    <xdr:colOff>628650</xdr:colOff>
                    <xdr:row>23</xdr:row>
                    <xdr:rowOff>180975</xdr:rowOff>
                  </from>
                  <to>
                    <xdr:col>5</xdr:col>
                    <xdr:colOff>1438275</xdr:colOff>
                    <xdr:row>25</xdr:row>
                    <xdr:rowOff>19050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4</xdr:col>
                    <xdr:colOff>638175</xdr:colOff>
                    <xdr:row>24</xdr:row>
                    <xdr:rowOff>180975</xdr:rowOff>
                  </from>
                  <to>
                    <xdr:col>5</xdr:col>
                    <xdr:colOff>66675</xdr:colOff>
                    <xdr:row>26</xdr:row>
                    <xdr:rowOff>19050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5</xdr:col>
                    <xdr:colOff>628650</xdr:colOff>
                    <xdr:row>24</xdr:row>
                    <xdr:rowOff>180975</xdr:rowOff>
                  </from>
                  <to>
                    <xdr:col>5</xdr:col>
                    <xdr:colOff>1438275</xdr:colOff>
                    <xdr:row>26</xdr:row>
                    <xdr:rowOff>19050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4</xdr:col>
                    <xdr:colOff>638175</xdr:colOff>
                    <xdr:row>25</xdr:row>
                    <xdr:rowOff>180975</xdr:rowOff>
                  </from>
                  <to>
                    <xdr:col>5</xdr:col>
                    <xdr:colOff>66675</xdr:colOff>
                    <xdr:row>27</xdr:row>
                    <xdr:rowOff>19050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5</xdr:col>
                    <xdr:colOff>628650</xdr:colOff>
                    <xdr:row>25</xdr:row>
                    <xdr:rowOff>180975</xdr:rowOff>
                  </from>
                  <to>
                    <xdr:col>5</xdr:col>
                    <xdr:colOff>1438275</xdr:colOff>
                    <xdr:row>27</xdr:row>
                    <xdr:rowOff>19050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4</xdr:col>
                    <xdr:colOff>638175</xdr:colOff>
                    <xdr:row>26</xdr:row>
                    <xdr:rowOff>180975</xdr:rowOff>
                  </from>
                  <to>
                    <xdr:col>5</xdr:col>
                    <xdr:colOff>66675</xdr:colOff>
                    <xdr:row>28</xdr:row>
                    <xdr:rowOff>19050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5</xdr:col>
                    <xdr:colOff>628650</xdr:colOff>
                    <xdr:row>26</xdr:row>
                    <xdr:rowOff>180975</xdr:rowOff>
                  </from>
                  <to>
                    <xdr:col>5</xdr:col>
                    <xdr:colOff>1438275</xdr:colOff>
                    <xdr:row>28</xdr:row>
                    <xdr:rowOff>19050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4</xdr:col>
                    <xdr:colOff>638175</xdr:colOff>
                    <xdr:row>27</xdr:row>
                    <xdr:rowOff>180975</xdr:rowOff>
                  </from>
                  <to>
                    <xdr:col>5</xdr:col>
                    <xdr:colOff>66675</xdr:colOff>
                    <xdr:row>29</xdr:row>
                    <xdr:rowOff>19050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5</xdr:col>
                    <xdr:colOff>628650</xdr:colOff>
                    <xdr:row>27</xdr:row>
                    <xdr:rowOff>180975</xdr:rowOff>
                  </from>
                  <to>
                    <xdr:col>5</xdr:col>
                    <xdr:colOff>1438275</xdr:colOff>
                    <xdr:row>29</xdr:row>
                    <xdr:rowOff>19050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4</xdr:col>
                    <xdr:colOff>638175</xdr:colOff>
                    <xdr:row>28</xdr:row>
                    <xdr:rowOff>180975</xdr:rowOff>
                  </from>
                  <to>
                    <xdr:col>5</xdr:col>
                    <xdr:colOff>66675</xdr:colOff>
                    <xdr:row>30</xdr:row>
                    <xdr:rowOff>19050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5</xdr:col>
                    <xdr:colOff>628650</xdr:colOff>
                    <xdr:row>28</xdr:row>
                    <xdr:rowOff>180975</xdr:rowOff>
                  </from>
                  <to>
                    <xdr:col>5</xdr:col>
                    <xdr:colOff>1438275</xdr:colOff>
                    <xdr:row>30</xdr:row>
                    <xdr:rowOff>19050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4</xdr:col>
                    <xdr:colOff>638175</xdr:colOff>
                    <xdr:row>29</xdr:row>
                    <xdr:rowOff>180975</xdr:rowOff>
                  </from>
                  <to>
                    <xdr:col>5</xdr:col>
                    <xdr:colOff>66675</xdr:colOff>
                    <xdr:row>31</xdr:row>
                    <xdr:rowOff>19050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5</xdr:col>
                    <xdr:colOff>628650</xdr:colOff>
                    <xdr:row>29</xdr:row>
                    <xdr:rowOff>180975</xdr:rowOff>
                  </from>
                  <to>
                    <xdr:col>5</xdr:col>
                    <xdr:colOff>1438275</xdr:colOff>
                    <xdr:row>31</xdr:row>
                    <xdr:rowOff>19050</xdr:rowOff>
                  </to>
                </anchor>
              </controlPr>
            </control>
          </mc:Choice>
        </mc:AlternateContent>
        <mc:AlternateContent xmlns:mc="http://schemas.openxmlformats.org/markup-compatibility/2006">
          <mc:Choice Requires="x14">
            <control shapeId="23603" r:id="rId54" name="Check Box 51">
              <controlPr defaultSize="0" autoFill="0" autoLine="0" autoPict="0">
                <anchor moveWithCells="1">
                  <from>
                    <xdr:col>4</xdr:col>
                    <xdr:colOff>638175</xdr:colOff>
                    <xdr:row>30</xdr:row>
                    <xdr:rowOff>180975</xdr:rowOff>
                  </from>
                  <to>
                    <xdr:col>5</xdr:col>
                    <xdr:colOff>66675</xdr:colOff>
                    <xdr:row>32</xdr:row>
                    <xdr:rowOff>19050</xdr:rowOff>
                  </to>
                </anchor>
              </controlPr>
            </control>
          </mc:Choice>
        </mc:AlternateContent>
        <mc:AlternateContent xmlns:mc="http://schemas.openxmlformats.org/markup-compatibility/2006">
          <mc:Choice Requires="x14">
            <control shapeId="23604" r:id="rId55" name="Check Box 52">
              <controlPr defaultSize="0" autoFill="0" autoLine="0" autoPict="0">
                <anchor moveWithCells="1">
                  <from>
                    <xdr:col>5</xdr:col>
                    <xdr:colOff>628650</xdr:colOff>
                    <xdr:row>30</xdr:row>
                    <xdr:rowOff>180975</xdr:rowOff>
                  </from>
                  <to>
                    <xdr:col>5</xdr:col>
                    <xdr:colOff>1438275</xdr:colOff>
                    <xdr:row>32</xdr:row>
                    <xdr:rowOff>19050</xdr:rowOff>
                  </to>
                </anchor>
              </controlPr>
            </control>
          </mc:Choice>
        </mc:AlternateContent>
        <mc:AlternateContent xmlns:mc="http://schemas.openxmlformats.org/markup-compatibility/2006">
          <mc:Choice Requires="x14">
            <control shapeId="23605" r:id="rId56" name="Check Box 53">
              <controlPr defaultSize="0" autoFill="0" autoLine="0" autoPict="0">
                <anchor moveWithCells="1">
                  <from>
                    <xdr:col>4</xdr:col>
                    <xdr:colOff>638175</xdr:colOff>
                    <xdr:row>31</xdr:row>
                    <xdr:rowOff>180975</xdr:rowOff>
                  </from>
                  <to>
                    <xdr:col>5</xdr:col>
                    <xdr:colOff>66675</xdr:colOff>
                    <xdr:row>33</xdr:row>
                    <xdr:rowOff>19050</xdr:rowOff>
                  </to>
                </anchor>
              </controlPr>
            </control>
          </mc:Choice>
        </mc:AlternateContent>
        <mc:AlternateContent xmlns:mc="http://schemas.openxmlformats.org/markup-compatibility/2006">
          <mc:Choice Requires="x14">
            <control shapeId="23606" r:id="rId57" name="Check Box 54">
              <controlPr defaultSize="0" autoFill="0" autoLine="0" autoPict="0">
                <anchor moveWithCells="1">
                  <from>
                    <xdr:col>5</xdr:col>
                    <xdr:colOff>628650</xdr:colOff>
                    <xdr:row>31</xdr:row>
                    <xdr:rowOff>180975</xdr:rowOff>
                  </from>
                  <to>
                    <xdr:col>5</xdr:col>
                    <xdr:colOff>1438275</xdr:colOff>
                    <xdr:row>33</xdr:row>
                    <xdr:rowOff>19050</xdr:rowOff>
                  </to>
                </anchor>
              </controlPr>
            </control>
          </mc:Choice>
        </mc:AlternateContent>
        <mc:AlternateContent xmlns:mc="http://schemas.openxmlformats.org/markup-compatibility/2006">
          <mc:Choice Requires="x14">
            <control shapeId="23607" r:id="rId58" name="Check Box 55">
              <controlPr defaultSize="0" autoFill="0" autoLine="0" autoPict="0">
                <anchor moveWithCells="1">
                  <from>
                    <xdr:col>4</xdr:col>
                    <xdr:colOff>638175</xdr:colOff>
                    <xdr:row>32</xdr:row>
                    <xdr:rowOff>180975</xdr:rowOff>
                  </from>
                  <to>
                    <xdr:col>5</xdr:col>
                    <xdr:colOff>66675</xdr:colOff>
                    <xdr:row>34</xdr:row>
                    <xdr:rowOff>19050</xdr:rowOff>
                  </to>
                </anchor>
              </controlPr>
            </control>
          </mc:Choice>
        </mc:AlternateContent>
        <mc:AlternateContent xmlns:mc="http://schemas.openxmlformats.org/markup-compatibility/2006">
          <mc:Choice Requires="x14">
            <control shapeId="23608" r:id="rId59" name="Check Box 56">
              <controlPr defaultSize="0" autoFill="0" autoLine="0" autoPict="0">
                <anchor moveWithCells="1">
                  <from>
                    <xdr:col>5</xdr:col>
                    <xdr:colOff>628650</xdr:colOff>
                    <xdr:row>32</xdr:row>
                    <xdr:rowOff>180975</xdr:rowOff>
                  </from>
                  <to>
                    <xdr:col>5</xdr:col>
                    <xdr:colOff>1438275</xdr:colOff>
                    <xdr:row>34</xdr:row>
                    <xdr:rowOff>19050</xdr:rowOff>
                  </to>
                </anchor>
              </controlPr>
            </control>
          </mc:Choice>
        </mc:AlternateContent>
        <mc:AlternateContent xmlns:mc="http://schemas.openxmlformats.org/markup-compatibility/2006">
          <mc:Choice Requires="x14">
            <control shapeId="23609" r:id="rId60" name="Check Box 57">
              <controlPr defaultSize="0" autoFill="0" autoLine="0" autoPict="0">
                <anchor moveWithCells="1">
                  <from>
                    <xdr:col>4</xdr:col>
                    <xdr:colOff>638175</xdr:colOff>
                    <xdr:row>33</xdr:row>
                    <xdr:rowOff>180975</xdr:rowOff>
                  </from>
                  <to>
                    <xdr:col>5</xdr:col>
                    <xdr:colOff>66675</xdr:colOff>
                    <xdr:row>35</xdr:row>
                    <xdr:rowOff>19050</xdr:rowOff>
                  </to>
                </anchor>
              </controlPr>
            </control>
          </mc:Choice>
        </mc:AlternateContent>
        <mc:AlternateContent xmlns:mc="http://schemas.openxmlformats.org/markup-compatibility/2006">
          <mc:Choice Requires="x14">
            <control shapeId="23610" r:id="rId61" name="Check Box 58">
              <controlPr defaultSize="0" autoFill="0" autoLine="0" autoPict="0">
                <anchor moveWithCells="1">
                  <from>
                    <xdr:col>5</xdr:col>
                    <xdr:colOff>628650</xdr:colOff>
                    <xdr:row>33</xdr:row>
                    <xdr:rowOff>180975</xdr:rowOff>
                  </from>
                  <to>
                    <xdr:col>5</xdr:col>
                    <xdr:colOff>1438275</xdr:colOff>
                    <xdr:row>35</xdr:row>
                    <xdr:rowOff>19050</xdr:rowOff>
                  </to>
                </anchor>
              </controlPr>
            </control>
          </mc:Choice>
        </mc:AlternateContent>
        <mc:AlternateContent xmlns:mc="http://schemas.openxmlformats.org/markup-compatibility/2006">
          <mc:Choice Requires="x14">
            <control shapeId="23611" r:id="rId62" name="Check Box 59">
              <controlPr defaultSize="0" autoFill="0" autoLine="0" autoPict="0">
                <anchor moveWithCells="1">
                  <from>
                    <xdr:col>4</xdr:col>
                    <xdr:colOff>638175</xdr:colOff>
                    <xdr:row>34</xdr:row>
                    <xdr:rowOff>180975</xdr:rowOff>
                  </from>
                  <to>
                    <xdr:col>5</xdr:col>
                    <xdr:colOff>66675</xdr:colOff>
                    <xdr:row>38</xdr:row>
                    <xdr:rowOff>19050</xdr:rowOff>
                  </to>
                </anchor>
              </controlPr>
            </control>
          </mc:Choice>
        </mc:AlternateContent>
        <mc:AlternateContent xmlns:mc="http://schemas.openxmlformats.org/markup-compatibility/2006">
          <mc:Choice Requires="x14">
            <control shapeId="23612" r:id="rId63" name="Check Box 60">
              <controlPr defaultSize="0" autoFill="0" autoLine="0" autoPict="0">
                <anchor moveWithCells="1">
                  <from>
                    <xdr:col>5</xdr:col>
                    <xdr:colOff>628650</xdr:colOff>
                    <xdr:row>34</xdr:row>
                    <xdr:rowOff>180975</xdr:rowOff>
                  </from>
                  <to>
                    <xdr:col>5</xdr:col>
                    <xdr:colOff>1438275</xdr:colOff>
                    <xdr:row>38</xdr:row>
                    <xdr:rowOff>19050</xdr:rowOff>
                  </to>
                </anchor>
              </controlPr>
            </control>
          </mc:Choice>
        </mc:AlternateContent>
        <mc:AlternateContent xmlns:mc="http://schemas.openxmlformats.org/markup-compatibility/2006">
          <mc:Choice Requires="x14">
            <control shapeId="23615" r:id="rId64" name="Check Box 63">
              <controlPr defaultSize="0" autoFill="0" autoLine="0" autoPict="0">
                <anchor moveWithCells="1">
                  <from>
                    <xdr:col>5</xdr:col>
                    <xdr:colOff>628650</xdr:colOff>
                    <xdr:row>9</xdr:row>
                    <xdr:rowOff>180975</xdr:rowOff>
                  </from>
                  <to>
                    <xdr:col>5</xdr:col>
                    <xdr:colOff>1438275</xdr:colOff>
                    <xdr:row>11</xdr:row>
                    <xdr:rowOff>19050</xdr:rowOff>
                  </to>
                </anchor>
              </controlPr>
            </control>
          </mc:Choice>
        </mc:AlternateContent>
        <mc:AlternateContent xmlns:mc="http://schemas.openxmlformats.org/markup-compatibility/2006">
          <mc:Choice Requires="x14">
            <control shapeId="23616" r:id="rId65" name="Check Box 64">
              <controlPr defaultSize="0" autoFill="0" autoLine="0" autoPict="0">
                <anchor moveWithCells="1">
                  <from>
                    <xdr:col>5</xdr:col>
                    <xdr:colOff>628650</xdr:colOff>
                    <xdr:row>8</xdr:row>
                    <xdr:rowOff>180975</xdr:rowOff>
                  </from>
                  <to>
                    <xdr:col>5</xdr:col>
                    <xdr:colOff>1438275</xdr:colOff>
                    <xdr:row>10</xdr:row>
                    <xdr:rowOff>19050</xdr:rowOff>
                  </to>
                </anchor>
              </controlPr>
            </control>
          </mc:Choice>
        </mc:AlternateContent>
        <mc:AlternateContent xmlns:mc="http://schemas.openxmlformats.org/markup-compatibility/2006">
          <mc:Choice Requires="x14">
            <control shapeId="23617" r:id="rId66" name="Check Box 65">
              <controlPr defaultSize="0" autoFill="0" autoLine="0" autoPict="0">
                <anchor moveWithCells="1">
                  <from>
                    <xdr:col>5</xdr:col>
                    <xdr:colOff>628650</xdr:colOff>
                    <xdr:row>11</xdr:row>
                    <xdr:rowOff>180975</xdr:rowOff>
                  </from>
                  <to>
                    <xdr:col>5</xdr:col>
                    <xdr:colOff>1438275</xdr:colOff>
                    <xdr:row>13</xdr:row>
                    <xdr:rowOff>19050</xdr:rowOff>
                  </to>
                </anchor>
              </controlPr>
            </control>
          </mc:Choice>
        </mc:AlternateContent>
        <mc:AlternateContent xmlns:mc="http://schemas.openxmlformats.org/markup-compatibility/2006">
          <mc:Choice Requires="x14">
            <control shapeId="23618" r:id="rId67" name="Check Box 66">
              <controlPr defaultSize="0" autoFill="0" autoLine="0" autoPict="0">
                <anchor moveWithCells="1">
                  <from>
                    <xdr:col>5</xdr:col>
                    <xdr:colOff>628650</xdr:colOff>
                    <xdr:row>10</xdr:row>
                    <xdr:rowOff>180975</xdr:rowOff>
                  </from>
                  <to>
                    <xdr:col>5</xdr:col>
                    <xdr:colOff>1438275</xdr:colOff>
                    <xdr:row>12</xdr:row>
                    <xdr:rowOff>19050</xdr:rowOff>
                  </to>
                </anchor>
              </controlPr>
            </control>
          </mc:Choice>
        </mc:AlternateContent>
        <mc:AlternateContent xmlns:mc="http://schemas.openxmlformats.org/markup-compatibility/2006">
          <mc:Choice Requires="x14">
            <control shapeId="23619" r:id="rId68" name="Check Box 67">
              <controlPr defaultSize="0" autoFill="0" autoLine="0" autoPict="0">
                <anchor moveWithCells="1">
                  <from>
                    <xdr:col>5</xdr:col>
                    <xdr:colOff>628650</xdr:colOff>
                    <xdr:row>13</xdr:row>
                    <xdr:rowOff>180975</xdr:rowOff>
                  </from>
                  <to>
                    <xdr:col>5</xdr:col>
                    <xdr:colOff>1438275</xdr:colOff>
                    <xdr:row>15</xdr:row>
                    <xdr:rowOff>19050</xdr:rowOff>
                  </to>
                </anchor>
              </controlPr>
            </control>
          </mc:Choice>
        </mc:AlternateContent>
        <mc:AlternateContent xmlns:mc="http://schemas.openxmlformats.org/markup-compatibility/2006">
          <mc:Choice Requires="x14">
            <control shapeId="23620" r:id="rId69" name="Check Box 68">
              <controlPr defaultSize="0" autoFill="0" autoLine="0" autoPict="0">
                <anchor moveWithCells="1">
                  <from>
                    <xdr:col>5</xdr:col>
                    <xdr:colOff>628650</xdr:colOff>
                    <xdr:row>12</xdr:row>
                    <xdr:rowOff>180975</xdr:rowOff>
                  </from>
                  <to>
                    <xdr:col>5</xdr:col>
                    <xdr:colOff>1438275</xdr:colOff>
                    <xdr:row>14</xdr:row>
                    <xdr:rowOff>19050</xdr:rowOff>
                  </to>
                </anchor>
              </controlPr>
            </control>
          </mc:Choice>
        </mc:AlternateContent>
        <mc:AlternateContent xmlns:mc="http://schemas.openxmlformats.org/markup-compatibility/2006">
          <mc:Choice Requires="x14">
            <control shapeId="23621" r:id="rId70" name="Check Box 69">
              <controlPr defaultSize="0" autoFill="0" autoLine="0" autoPict="0">
                <anchor moveWithCells="1">
                  <from>
                    <xdr:col>5</xdr:col>
                    <xdr:colOff>628650</xdr:colOff>
                    <xdr:row>14</xdr:row>
                    <xdr:rowOff>180975</xdr:rowOff>
                  </from>
                  <to>
                    <xdr:col>5</xdr:col>
                    <xdr:colOff>1438275</xdr:colOff>
                    <xdr:row>16</xdr:row>
                    <xdr:rowOff>19050</xdr:rowOff>
                  </to>
                </anchor>
              </controlPr>
            </control>
          </mc:Choice>
        </mc:AlternateContent>
        <mc:AlternateContent xmlns:mc="http://schemas.openxmlformats.org/markup-compatibility/2006">
          <mc:Choice Requires="x14">
            <control shapeId="23622" r:id="rId71" name="Check Box 70">
              <controlPr defaultSize="0" autoFill="0" autoLine="0" autoPict="0">
                <anchor moveWithCells="1">
                  <from>
                    <xdr:col>5</xdr:col>
                    <xdr:colOff>628650</xdr:colOff>
                    <xdr:row>14</xdr:row>
                    <xdr:rowOff>180975</xdr:rowOff>
                  </from>
                  <to>
                    <xdr:col>5</xdr:col>
                    <xdr:colOff>1438275</xdr:colOff>
                    <xdr:row>16</xdr:row>
                    <xdr:rowOff>19050</xdr:rowOff>
                  </to>
                </anchor>
              </controlPr>
            </control>
          </mc:Choice>
        </mc:AlternateContent>
        <mc:AlternateContent xmlns:mc="http://schemas.openxmlformats.org/markup-compatibility/2006">
          <mc:Choice Requires="x14">
            <control shapeId="23623" r:id="rId72" name="Check Box 71">
              <controlPr defaultSize="0" autoFill="0" autoLine="0" autoPict="0">
                <anchor moveWithCells="1">
                  <from>
                    <xdr:col>5</xdr:col>
                    <xdr:colOff>628650</xdr:colOff>
                    <xdr:row>15</xdr:row>
                    <xdr:rowOff>180975</xdr:rowOff>
                  </from>
                  <to>
                    <xdr:col>5</xdr:col>
                    <xdr:colOff>1438275</xdr:colOff>
                    <xdr:row>17</xdr:row>
                    <xdr:rowOff>19050</xdr:rowOff>
                  </to>
                </anchor>
              </controlPr>
            </control>
          </mc:Choice>
        </mc:AlternateContent>
        <mc:AlternateContent xmlns:mc="http://schemas.openxmlformats.org/markup-compatibility/2006">
          <mc:Choice Requires="x14">
            <control shapeId="23624" r:id="rId73" name="Check Box 72">
              <controlPr defaultSize="0" autoFill="0" autoLine="0" autoPict="0">
                <anchor moveWithCells="1">
                  <from>
                    <xdr:col>5</xdr:col>
                    <xdr:colOff>628650</xdr:colOff>
                    <xdr:row>15</xdr:row>
                    <xdr:rowOff>180975</xdr:rowOff>
                  </from>
                  <to>
                    <xdr:col>5</xdr:col>
                    <xdr:colOff>1438275</xdr:colOff>
                    <xdr:row>17</xdr:row>
                    <xdr:rowOff>19050</xdr:rowOff>
                  </to>
                </anchor>
              </controlPr>
            </control>
          </mc:Choice>
        </mc:AlternateContent>
        <mc:AlternateContent xmlns:mc="http://schemas.openxmlformats.org/markup-compatibility/2006">
          <mc:Choice Requires="x14">
            <control shapeId="23625" r:id="rId74" name="Check Box 73">
              <controlPr defaultSize="0" autoFill="0" autoLine="0" autoPict="0">
                <anchor moveWithCells="1">
                  <from>
                    <xdr:col>5</xdr:col>
                    <xdr:colOff>628650</xdr:colOff>
                    <xdr:row>16</xdr:row>
                    <xdr:rowOff>180975</xdr:rowOff>
                  </from>
                  <to>
                    <xdr:col>5</xdr:col>
                    <xdr:colOff>1438275</xdr:colOff>
                    <xdr:row>18</xdr:row>
                    <xdr:rowOff>19050</xdr:rowOff>
                  </to>
                </anchor>
              </controlPr>
            </control>
          </mc:Choice>
        </mc:AlternateContent>
        <mc:AlternateContent xmlns:mc="http://schemas.openxmlformats.org/markup-compatibility/2006">
          <mc:Choice Requires="x14">
            <control shapeId="23626" r:id="rId75" name="Check Box 74">
              <controlPr defaultSize="0" autoFill="0" autoLine="0" autoPict="0">
                <anchor moveWithCells="1">
                  <from>
                    <xdr:col>5</xdr:col>
                    <xdr:colOff>628650</xdr:colOff>
                    <xdr:row>16</xdr:row>
                    <xdr:rowOff>180975</xdr:rowOff>
                  </from>
                  <to>
                    <xdr:col>5</xdr:col>
                    <xdr:colOff>1438275</xdr:colOff>
                    <xdr:row>18</xdr:row>
                    <xdr:rowOff>19050</xdr:rowOff>
                  </to>
                </anchor>
              </controlPr>
            </control>
          </mc:Choice>
        </mc:AlternateContent>
        <mc:AlternateContent xmlns:mc="http://schemas.openxmlformats.org/markup-compatibility/2006">
          <mc:Choice Requires="x14">
            <control shapeId="23627" r:id="rId76" name="Check Box 75">
              <controlPr defaultSize="0" autoFill="0" autoLine="0" autoPict="0">
                <anchor moveWithCells="1">
                  <from>
                    <xdr:col>5</xdr:col>
                    <xdr:colOff>628650</xdr:colOff>
                    <xdr:row>17</xdr:row>
                    <xdr:rowOff>180975</xdr:rowOff>
                  </from>
                  <to>
                    <xdr:col>5</xdr:col>
                    <xdr:colOff>1438275</xdr:colOff>
                    <xdr:row>19</xdr:row>
                    <xdr:rowOff>19050</xdr:rowOff>
                  </to>
                </anchor>
              </controlPr>
            </control>
          </mc:Choice>
        </mc:AlternateContent>
        <mc:AlternateContent xmlns:mc="http://schemas.openxmlformats.org/markup-compatibility/2006">
          <mc:Choice Requires="x14">
            <control shapeId="23628" r:id="rId77" name="Check Box 76">
              <controlPr defaultSize="0" autoFill="0" autoLine="0" autoPict="0">
                <anchor moveWithCells="1">
                  <from>
                    <xdr:col>5</xdr:col>
                    <xdr:colOff>628650</xdr:colOff>
                    <xdr:row>17</xdr:row>
                    <xdr:rowOff>180975</xdr:rowOff>
                  </from>
                  <to>
                    <xdr:col>5</xdr:col>
                    <xdr:colOff>1438275</xdr:colOff>
                    <xdr:row>19</xdr:row>
                    <xdr:rowOff>19050</xdr:rowOff>
                  </to>
                </anchor>
              </controlPr>
            </control>
          </mc:Choice>
        </mc:AlternateContent>
        <mc:AlternateContent xmlns:mc="http://schemas.openxmlformats.org/markup-compatibility/2006">
          <mc:Choice Requires="x14">
            <control shapeId="23629" r:id="rId78" name="Check Box 77">
              <controlPr defaultSize="0" autoFill="0" autoLine="0" autoPict="0">
                <anchor moveWithCells="1">
                  <from>
                    <xdr:col>5</xdr:col>
                    <xdr:colOff>628650</xdr:colOff>
                    <xdr:row>18</xdr:row>
                    <xdr:rowOff>180975</xdr:rowOff>
                  </from>
                  <to>
                    <xdr:col>5</xdr:col>
                    <xdr:colOff>1438275</xdr:colOff>
                    <xdr:row>20</xdr:row>
                    <xdr:rowOff>19050</xdr:rowOff>
                  </to>
                </anchor>
              </controlPr>
            </control>
          </mc:Choice>
        </mc:AlternateContent>
        <mc:AlternateContent xmlns:mc="http://schemas.openxmlformats.org/markup-compatibility/2006">
          <mc:Choice Requires="x14">
            <control shapeId="23630" r:id="rId79" name="Check Box 78">
              <controlPr defaultSize="0" autoFill="0" autoLine="0" autoPict="0">
                <anchor moveWithCells="1">
                  <from>
                    <xdr:col>5</xdr:col>
                    <xdr:colOff>628650</xdr:colOff>
                    <xdr:row>18</xdr:row>
                    <xdr:rowOff>180975</xdr:rowOff>
                  </from>
                  <to>
                    <xdr:col>5</xdr:col>
                    <xdr:colOff>1438275</xdr:colOff>
                    <xdr:row>20</xdr:row>
                    <xdr:rowOff>19050</xdr:rowOff>
                  </to>
                </anchor>
              </controlPr>
            </control>
          </mc:Choice>
        </mc:AlternateContent>
        <mc:AlternateContent xmlns:mc="http://schemas.openxmlformats.org/markup-compatibility/2006">
          <mc:Choice Requires="x14">
            <control shapeId="23631" r:id="rId80" name="Check Box 79">
              <controlPr defaultSize="0" autoFill="0" autoLine="0" autoPict="0">
                <anchor moveWithCells="1">
                  <from>
                    <xdr:col>5</xdr:col>
                    <xdr:colOff>628650</xdr:colOff>
                    <xdr:row>19</xdr:row>
                    <xdr:rowOff>180975</xdr:rowOff>
                  </from>
                  <to>
                    <xdr:col>5</xdr:col>
                    <xdr:colOff>1438275</xdr:colOff>
                    <xdr:row>21</xdr:row>
                    <xdr:rowOff>19050</xdr:rowOff>
                  </to>
                </anchor>
              </controlPr>
            </control>
          </mc:Choice>
        </mc:AlternateContent>
        <mc:AlternateContent xmlns:mc="http://schemas.openxmlformats.org/markup-compatibility/2006">
          <mc:Choice Requires="x14">
            <control shapeId="23632" r:id="rId81" name="Check Box 80">
              <controlPr defaultSize="0" autoFill="0" autoLine="0" autoPict="0">
                <anchor moveWithCells="1">
                  <from>
                    <xdr:col>5</xdr:col>
                    <xdr:colOff>628650</xdr:colOff>
                    <xdr:row>19</xdr:row>
                    <xdr:rowOff>180975</xdr:rowOff>
                  </from>
                  <to>
                    <xdr:col>5</xdr:col>
                    <xdr:colOff>1438275</xdr:colOff>
                    <xdr:row>21</xdr:row>
                    <xdr:rowOff>19050</xdr:rowOff>
                  </to>
                </anchor>
              </controlPr>
            </control>
          </mc:Choice>
        </mc:AlternateContent>
        <mc:AlternateContent xmlns:mc="http://schemas.openxmlformats.org/markup-compatibility/2006">
          <mc:Choice Requires="x14">
            <control shapeId="23633" r:id="rId82" name="Check Box 81">
              <controlPr defaultSize="0" autoFill="0" autoLine="0" autoPict="0">
                <anchor moveWithCells="1">
                  <from>
                    <xdr:col>5</xdr:col>
                    <xdr:colOff>628650</xdr:colOff>
                    <xdr:row>20</xdr:row>
                    <xdr:rowOff>180975</xdr:rowOff>
                  </from>
                  <to>
                    <xdr:col>5</xdr:col>
                    <xdr:colOff>1438275</xdr:colOff>
                    <xdr:row>22</xdr:row>
                    <xdr:rowOff>19050</xdr:rowOff>
                  </to>
                </anchor>
              </controlPr>
            </control>
          </mc:Choice>
        </mc:AlternateContent>
        <mc:AlternateContent xmlns:mc="http://schemas.openxmlformats.org/markup-compatibility/2006">
          <mc:Choice Requires="x14">
            <control shapeId="23634" r:id="rId83" name="Check Box 82">
              <controlPr defaultSize="0" autoFill="0" autoLine="0" autoPict="0">
                <anchor moveWithCells="1">
                  <from>
                    <xdr:col>5</xdr:col>
                    <xdr:colOff>628650</xdr:colOff>
                    <xdr:row>20</xdr:row>
                    <xdr:rowOff>180975</xdr:rowOff>
                  </from>
                  <to>
                    <xdr:col>5</xdr:col>
                    <xdr:colOff>1438275</xdr:colOff>
                    <xdr:row>22</xdr:row>
                    <xdr:rowOff>19050</xdr:rowOff>
                  </to>
                </anchor>
              </controlPr>
            </control>
          </mc:Choice>
        </mc:AlternateContent>
        <mc:AlternateContent xmlns:mc="http://schemas.openxmlformats.org/markup-compatibility/2006">
          <mc:Choice Requires="x14">
            <control shapeId="23635" r:id="rId84" name="Check Box 83">
              <controlPr defaultSize="0" autoFill="0" autoLine="0" autoPict="0">
                <anchor moveWithCells="1">
                  <from>
                    <xdr:col>5</xdr:col>
                    <xdr:colOff>628650</xdr:colOff>
                    <xdr:row>21</xdr:row>
                    <xdr:rowOff>180975</xdr:rowOff>
                  </from>
                  <to>
                    <xdr:col>5</xdr:col>
                    <xdr:colOff>1438275</xdr:colOff>
                    <xdr:row>23</xdr:row>
                    <xdr:rowOff>19050</xdr:rowOff>
                  </to>
                </anchor>
              </controlPr>
            </control>
          </mc:Choice>
        </mc:AlternateContent>
        <mc:AlternateContent xmlns:mc="http://schemas.openxmlformats.org/markup-compatibility/2006">
          <mc:Choice Requires="x14">
            <control shapeId="23636" r:id="rId85" name="Check Box 84">
              <controlPr defaultSize="0" autoFill="0" autoLine="0" autoPict="0">
                <anchor moveWithCells="1">
                  <from>
                    <xdr:col>5</xdr:col>
                    <xdr:colOff>628650</xdr:colOff>
                    <xdr:row>21</xdr:row>
                    <xdr:rowOff>180975</xdr:rowOff>
                  </from>
                  <to>
                    <xdr:col>5</xdr:col>
                    <xdr:colOff>1438275</xdr:colOff>
                    <xdr:row>23</xdr:row>
                    <xdr:rowOff>19050</xdr:rowOff>
                  </to>
                </anchor>
              </controlPr>
            </control>
          </mc:Choice>
        </mc:AlternateContent>
        <mc:AlternateContent xmlns:mc="http://schemas.openxmlformats.org/markup-compatibility/2006">
          <mc:Choice Requires="x14">
            <control shapeId="23637" r:id="rId86" name="Check Box 85">
              <controlPr defaultSize="0" autoFill="0" autoLine="0" autoPict="0">
                <anchor moveWithCells="1">
                  <from>
                    <xdr:col>5</xdr:col>
                    <xdr:colOff>628650</xdr:colOff>
                    <xdr:row>22</xdr:row>
                    <xdr:rowOff>180975</xdr:rowOff>
                  </from>
                  <to>
                    <xdr:col>5</xdr:col>
                    <xdr:colOff>1438275</xdr:colOff>
                    <xdr:row>24</xdr:row>
                    <xdr:rowOff>19050</xdr:rowOff>
                  </to>
                </anchor>
              </controlPr>
            </control>
          </mc:Choice>
        </mc:AlternateContent>
        <mc:AlternateContent xmlns:mc="http://schemas.openxmlformats.org/markup-compatibility/2006">
          <mc:Choice Requires="x14">
            <control shapeId="23638" r:id="rId87" name="Check Box 86">
              <controlPr defaultSize="0" autoFill="0" autoLine="0" autoPict="0">
                <anchor moveWithCells="1">
                  <from>
                    <xdr:col>5</xdr:col>
                    <xdr:colOff>628650</xdr:colOff>
                    <xdr:row>22</xdr:row>
                    <xdr:rowOff>180975</xdr:rowOff>
                  </from>
                  <to>
                    <xdr:col>5</xdr:col>
                    <xdr:colOff>1438275</xdr:colOff>
                    <xdr:row>24</xdr:row>
                    <xdr:rowOff>19050</xdr:rowOff>
                  </to>
                </anchor>
              </controlPr>
            </control>
          </mc:Choice>
        </mc:AlternateContent>
        <mc:AlternateContent xmlns:mc="http://schemas.openxmlformats.org/markup-compatibility/2006">
          <mc:Choice Requires="x14">
            <control shapeId="23639" r:id="rId88" name="Check Box 87">
              <controlPr defaultSize="0" autoFill="0" autoLine="0" autoPict="0">
                <anchor moveWithCells="1">
                  <from>
                    <xdr:col>5</xdr:col>
                    <xdr:colOff>628650</xdr:colOff>
                    <xdr:row>23</xdr:row>
                    <xdr:rowOff>180975</xdr:rowOff>
                  </from>
                  <to>
                    <xdr:col>5</xdr:col>
                    <xdr:colOff>1438275</xdr:colOff>
                    <xdr:row>25</xdr:row>
                    <xdr:rowOff>19050</xdr:rowOff>
                  </to>
                </anchor>
              </controlPr>
            </control>
          </mc:Choice>
        </mc:AlternateContent>
        <mc:AlternateContent xmlns:mc="http://schemas.openxmlformats.org/markup-compatibility/2006">
          <mc:Choice Requires="x14">
            <control shapeId="23640" r:id="rId89" name="Check Box 88">
              <controlPr defaultSize="0" autoFill="0" autoLine="0" autoPict="0">
                <anchor moveWithCells="1">
                  <from>
                    <xdr:col>5</xdr:col>
                    <xdr:colOff>628650</xdr:colOff>
                    <xdr:row>23</xdr:row>
                    <xdr:rowOff>180975</xdr:rowOff>
                  </from>
                  <to>
                    <xdr:col>5</xdr:col>
                    <xdr:colOff>1438275</xdr:colOff>
                    <xdr:row>25</xdr:row>
                    <xdr:rowOff>19050</xdr:rowOff>
                  </to>
                </anchor>
              </controlPr>
            </control>
          </mc:Choice>
        </mc:AlternateContent>
        <mc:AlternateContent xmlns:mc="http://schemas.openxmlformats.org/markup-compatibility/2006">
          <mc:Choice Requires="x14">
            <control shapeId="23641" r:id="rId90" name="Check Box 89">
              <controlPr defaultSize="0" autoFill="0" autoLine="0" autoPict="0">
                <anchor moveWithCells="1">
                  <from>
                    <xdr:col>5</xdr:col>
                    <xdr:colOff>628650</xdr:colOff>
                    <xdr:row>24</xdr:row>
                    <xdr:rowOff>180975</xdr:rowOff>
                  </from>
                  <to>
                    <xdr:col>5</xdr:col>
                    <xdr:colOff>1438275</xdr:colOff>
                    <xdr:row>26</xdr:row>
                    <xdr:rowOff>19050</xdr:rowOff>
                  </to>
                </anchor>
              </controlPr>
            </control>
          </mc:Choice>
        </mc:AlternateContent>
        <mc:AlternateContent xmlns:mc="http://schemas.openxmlformats.org/markup-compatibility/2006">
          <mc:Choice Requires="x14">
            <control shapeId="23642" r:id="rId91" name="Check Box 90">
              <controlPr defaultSize="0" autoFill="0" autoLine="0" autoPict="0">
                <anchor moveWithCells="1">
                  <from>
                    <xdr:col>5</xdr:col>
                    <xdr:colOff>628650</xdr:colOff>
                    <xdr:row>24</xdr:row>
                    <xdr:rowOff>180975</xdr:rowOff>
                  </from>
                  <to>
                    <xdr:col>5</xdr:col>
                    <xdr:colOff>1438275</xdr:colOff>
                    <xdr:row>26</xdr:row>
                    <xdr:rowOff>19050</xdr:rowOff>
                  </to>
                </anchor>
              </controlPr>
            </control>
          </mc:Choice>
        </mc:AlternateContent>
        <mc:AlternateContent xmlns:mc="http://schemas.openxmlformats.org/markup-compatibility/2006">
          <mc:Choice Requires="x14">
            <control shapeId="23643" r:id="rId92" name="Check Box 91">
              <controlPr defaultSize="0" autoFill="0" autoLine="0" autoPict="0">
                <anchor moveWithCells="1">
                  <from>
                    <xdr:col>5</xdr:col>
                    <xdr:colOff>628650</xdr:colOff>
                    <xdr:row>25</xdr:row>
                    <xdr:rowOff>180975</xdr:rowOff>
                  </from>
                  <to>
                    <xdr:col>5</xdr:col>
                    <xdr:colOff>1438275</xdr:colOff>
                    <xdr:row>27</xdr:row>
                    <xdr:rowOff>19050</xdr:rowOff>
                  </to>
                </anchor>
              </controlPr>
            </control>
          </mc:Choice>
        </mc:AlternateContent>
        <mc:AlternateContent xmlns:mc="http://schemas.openxmlformats.org/markup-compatibility/2006">
          <mc:Choice Requires="x14">
            <control shapeId="23644" r:id="rId93" name="Check Box 92">
              <controlPr defaultSize="0" autoFill="0" autoLine="0" autoPict="0">
                <anchor moveWithCells="1">
                  <from>
                    <xdr:col>5</xdr:col>
                    <xdr:colOff>628650</xdr:colOff>
                    <xdr:row>25</xdr:row>
                    <xdr:rowOff>180975</xdr:rowOff>
                  </from>
                  <to>
                    <xdr:col>5</xdr:col>
                    <xdr:colOff>1438275</xdr:colOff>
                    <xdr:row>27</xdr:row>
                    <xdr:rowOff>19050</xdr:rowOff>
                  </to>
                </anchor>
              </controlPr>
            </control>
          </mc:Choice>
        </mc:AlternateContent>
        <mc:AlternateContent xmlns:mc="http://schemas.openxmlformats.org/markup-compatibility/2006">
          <mc:Choice Requires="x14">
            <control shapeId="23645" r:id="rId94" name="Check Box 93">
              <controlPr defaultSize="0" autoFill="0" autoLine="0" autoPict="0">
                <anchor moveWithCells="1">
                  <from>
                    <xdr:col>5</xdr:col>
                    <xdr:colOff>628650</xdr:colOff>
                    <xdr:row>26</xdr:row>
                    <xdr:rowOff>180975</xdr:rowOff>
                  </from>
                  <to>
                    <xdr:col>5</xdr:col>
                    <xdr:colOff>1438275</xdr:colOff>
                    <xdr:row>28</xdr:row>
                    <xdr:rowOff>19050</xdr:rowOff>
                  </to>
                </anchor>
              </controlPr>
            </control>
          </mc:Choice>
        </mc:AlternateContent>
        <mc:AlternateContent xmlns:mc="http://schemas.openxmlformats.org/markup-compatibility/2006">
          <mc:Choice Requires="x14">
            <control shapeId="23646" r:id="rId95" name="Check Box 94">
              <controlPr defaultSize="0" autoFill="0" autoLine="0" autoPict="0">
                <anchor moveWithCells="1">
                  <from>
                    <xdr:col>5</xdr:col>
                    <xdr:colOff>628650</xdr:colOff>
                    <xdr:row>26</xdr:row>
                    <xdr:rowOff>180975</xdr:rowOff>
                  </from>
                  <to>
                    <xdr:col>5</xdr:col>
                    <xdr:colOff>1438275</xdr:colOff>
                    <xdr:row>28</xdr:row>
                    <xdr:rowOff>19050</xdr:rowOff>
                  </to>
                </anchor>
              </controlPr>
            </control>
          </mc:Choice>
        </mc:AlternateContent>
        <mc:AlternateContent xmlns:mc="http://schemas.openxmlformats.org/markup-compatibility/2006">
          <mc:Choice Requires="x14">
            <control shapeId="23647" r:id="rId96" name="Check Box 95">
              <controlPr defaultSize="0" autoFill="0" autoLine="0" autoPict="0">
                <anchor moveWithCells="1">
                  <from>
                    <xdr:col>5</xdr:col>
                    <xdr:colOff>628650</xdr:colOff>
                    <xdr:row>27</xdr:row>
                    <xdr:rowOff>180975</xdr:rowOff>
                  </from>
                  <to>
                    <xdr:col>5</xdr:col>
                    <xdr:colOff>1438275</xdr:colOff>
                    <xdr:row>29</xdr:row>
                    <xdr:rowOff>19050</xdr:rowOff>
                  </to>
                </anchor>
              </controlPr>
            </control>
          </mc:Choice>
        </mc:AlternateContent>
        <mc:AlternateContent xmlns:mc="http://schemas.openxmlformats.org/markup-compatibility/2006">
          <mc:Choice Requires="x14">
            <control shapeId="23648" r:id="rId97" name="Check Box 96">
              <controlPr defaultSize="0" autoFill="0" autoLine="0" autoPict="0">
                <anchor moveWithCells="1">
                  <from>
                    <xdr:col>5</xdr:col>
                    <xdr:colOff>628650</xdr:colOff>
                    <xdr:row>27</xdr:row>
                    <xdr:rowOff>180975</xdr:rowOff>
                  </from>
                  <to>
                    <xdr:col>5</xdr:col>
                    <xdr:colOff>1438275</xdr:colOff>
                    <xdr:row>29</xdr:row>
                    <xdr:rowOff>19050</xdr:rowOff>
                  </to>
                </anchor>
              </controlPr>
            </control>
          </mc:Choice>
        </mc:AlternateContent>
        <mc:AlternateContent xmlns:mc="http://schemas.openxmlformats.org/markup-compatibility/2006">
          <mc:Choice Requires="x14">
            <control shapeId="23649" r:id="rId98" name="Check Box 97">
              <controlPr defaultSize="0" autoFill="0" autoLine="0" autoPict="0">
                <anchor moveWithCells="1">
                  <from>
                    <xdr:col>5</xdr:col>
                    <xdr:colOff>628650</xdr:colOff>
                    <xdr:row>28</xdr:row>
                    <xdr:rowOff>180975</xdr:rowOff>
                  </from>
                  <to>
                    <xdr:col>5</xdr:col>
                    <xdr:colOff>1438275</xdr:colOff>
                    <xdr:row>30</xdr:row>
                    <xdr:rowOff>19050</xdr:rowOff>
                  </to>
                </anchor>
              </controlPr>
            </control>
          </mc:Choice>
        </mc:AlternateContent>
        <mc:AlternateContent xmlns:mc="http://schemas.openxmlformats.org/markup-compatibility/2006">
          <mc:Choice Requires="x14">
            <control shapeId="23650" r:id="rId99" name="Check Box 98">
              <controlPr defaultSize="0" autoFill="0" autoLine="0" autoPict="0">
                <anchor moveWithCells="1">
                  <from>
                    <xdr:col>5</xdr:col>
                    <xdr:colOff>628650</xdr:colOff>
                    <xdr:row>28</xdr:row>
                    <xdr:rowOff>180975</xdr:rowOff>
                  </from>
                  <to>
                    <xdr:col>5</xdr:col>
                    <xdr:colOff>1438275</xdr:colOff>
                    <xdr:row>30</xdr:row>
                    <xdr:rowOff>19050</xdr:rowOff>
                  </to>
                </anchor>
              </controlPr>
            </control>
          </mc:Choice>
        </mc:AlternateContent>
        <mc:AlternateContent xmlns:mc="http://schemas.openxmlformats.org/markup-compatibility/2006">
          <mc:Choice Requires="x14">
            <control shapeId="23651" r:id="rId100" name="Check Box 99">
              <controlPr defaultSize="0" autoFill="0" autoLine="0" autoPict="0">
                <anchor moveWithCells="1">
                  <from>
                    <xdr:col>5</xdr:col>
                    <xdr:colOff>628650</xdr:colOff>
                    <xdr:row>29</xdr:row>
                    <xdr:rowOff>180975</xdr:rowOff>
                  </from>
                  <to>
                    <xdr:col>5</xdr:col>
                    <xdr:colOff>1438275</xdr:colOff>
                    <xdr:row>31</xdr:row>
                    <xdr:rowOff>19050</xdr:rowOff>
                  </to>
                </anchor>
              </controlPr>
            </control>
          </mc:Choice>
        </mc:AlternateContent>
        <mc:AlternateContent xmlns:mc="http://schemas.openxmlformats.org/markup-compatibility/2006">
          <mc:Choice Requires="x14">
            <control shapeId="23652" r:id="rId101" name="Check Box 100">
              <controlPr defaultSize="0" autoFill="0" autoLine="0" autoPict="0">
                <anchor moveWithCells="1">
                  <from>
                    <xdr:col>5</xdr:col>
                    <xdr:colOff>628650</xdr:colOff>
                    <xdr:row>29</xdr:row>
                    <xdr:rowOff>180975</xdr:rowOff>
                  </from>
                  <to>
                    <xdr:col>5</xdr:col>
                    <xdr:colOff>1438275</xdr:colOff>
                    <xdr:row>31</xdr:row>
                    <xdr:rowOff>19050</xdr:rowOff>
                  </to>
                </anchor>
              </controlPr>
            </control>
          </mc:Choice>
        </mc:AlternateContent>
        <mc:AlternateContent xmlns:mc="http://schemas.openxmlformats.org/markup-compatibility/2006">
          <mc:Choice Requires="x14">
            <control shapeId="23653" r:id="rId102" name="Check Box 101">
              <controlPr defaultSize="0" autoFill="0" autoLine="0" autoPict="0">
                <anchor moveWithCells="1">
                  <from>
                    <xdr:col>5</xdr:col>
                    <xdr:colOff>628650</xdr:colOff>
                    <xdr:row>30</xdr:row>
                    <xdr:rowOff>180975</xdr:rowOff>
                  </from>
                  <to>
                    <xdr:col>5</xdr:col>
                    <xdr:colOff>1438275</xdr:colOff>
                    <xdr:row>32</xdr:row>
                    <xdr:rowOff>19050</xdr:rowOff>
                  </to>
                </anchor>
              </controlPr>
            </control>
          </mc:Choice>
        </mc:AlternateContent>
        <mc:AlternateContent xmlns:mc="http://schemas.openxmlformats.org/markup-compatibility/2006">
          <mc:Choice Requires="x14">
            <control shapeId="23654" r:id="rId103" name="Check Box 102">
              <controlPr defaultSize="0" autoFill="0" autoLine="0" autoPict="0">
                <anchor moveWithCells="1">
                  <from>
                    <xdr:col>5</xdr:col>
                    <xdr:colOff>628650</xdr:colOff>
                    <xdr:row>30</xdr:row>
                    <xdr:rowOff>180975</xdr:rowOff>
                  </from>
                  <to>
                    <xdr:col>5</xdr:col>
                    <xdr:colOff>1438275</xdr:colOff>
                    <xdr:row>32</xdr:row>
                    <xdr:rowOff>19050</xdr:rowOff>
                  </to>
                </anchor>
              </controlPr>
            </control>
          </mc:Choice>
        </mc:AlternateContent>
        <mc:AlternateContent xmlns:mc="http://schemas.openxmlformats.org/markup-compatibility/2006">
          <mc:Choice Requires="x14">
            <control shapeId="23655" r:id="rId104" name="Check Box 103">
              <controlPr defaultSize="0" autoFill="0" autoLine="0" autoPict="0">
                <anchor moveWithCells="1">
                  <from>
                    <xdr:col>5</xdr:col>
                    <xdr:colOff>628650</xdr:colOff>
                    <xdr:row>31</xdr:row>
                    <xdr:rowOff>180975</xdr:rowOff>
                  </from>
                  <to>
                    <xdr:col>5</xdr:col>
                    <xdr:colOff>1438275</xdr:colOff>
                    <xdr:row>33</xdr:row>
                    <xdr:rowOff>19050</xdr:rowOff>
                  </to>
                </anchor>
              </controlPr>
            </control>
          </mc:Choice>
        </mc:AlternateContent>
        <mc:AlternateContent xmlns:mc="http://schemas.openxmlformats.org/markup-compatibility/2006">
          <mc:Choice Requires="x14">
            <control shapeId="23656" r:id="rId105" name="Check Box 104">
              <controlPr defaultSize="0" autoFill="0" autoLine="0" autoPict="0">
                <anchor moveWithCells="1">
                  <from>
                    <xdr:col>5</xdr:col>
                    <xdr:colOff>628650</xdr:colOff>
                    <xdr:row>31</xdr:row>
                    <xdr:rowOff>180975</xdr:rowOff>
                  </from>
                  <to>
                    <xdr:col>5</xdr:col>
                    <xdr:colOff>1438275</xdr:colOff>
                    <xdr:row>33</xdr:row>
                    <xdr:rowOff>19050</xdr:rowOff>
                  </to>
                </anchor>
              </controlPr>
            </control>
          </mc:Choice>
        </mc:AlternateContent>
        <mc:AlternateContent xmlns:mc="http://schemas.openxmlformats.org/markup-compatibility/2006">
          <mc:Choice Requires="x14">
            <control shapeId="23657" r:id="rId106" name="Check Box 105">
              <controlPr defaultSize="0" autoFill="0" autoLine="0" autoPict="0">
                <anchor moveWithCells="1">
                  <from>
                    <xdr:col>5</xdr:col>
                    <xdr:colOff>628650</xdr:colOff>
                    <xdr:row>32</xdr:row>
                    <xdr:rowOff>180975</xdr:rowOff>
                  </from>
                  <to>
                    <xdr:col>5</xdr:col>
                    <xdr:colOff>1438275</xdr:colOff>
                    <xdr:row>34</xdr:row>
                    <xdr:rowOff>19050</xdr:rowOff>
                  </to>
                </anchor>
              </controlPr>
            </control>
          </mc:Choice>
        </mc:AlternateContent>
        <mc:AlternateContent xmlns:mc="http://schemas.openxmlformats.org/markup-compatibility/2006">
          <mc:Choice Requires="x14">
            <control shapeId="23658" r:id="rId107" name="Check Box 106">
              <controlPr defaultSize="0" autoFill="0" autoLine="0" autoPict="0">
                <anchor moveWithCells="1">
                  <from>
                    <xdr:col>5</xdr:col>
                    <xdr:colOff>628650</xdr:colOff>
                    <xdr:row>32</xdr:row>
                    <xdr:rowOff>180975</xdr:rowOff>
                  </from>
                  <to>
                    <xdr:col>5</xdr:col>
                    <xdr:colOff>1438275</xdr:colOff>
                    <xdr:row>34</xdr:row>
                    <xdr:rowOff>19050</xdr:rowOff>
                  </to>
                </anchor>
              </controlPr>
            </control>
          </mc:Choice>
        </mc:AlternateContent>
        <mc:AlternateContent xmlns:mc="http://schemas.openxmlformats.org/markup-compatibility/2006">
          <mc:Choice Requires="x14">
            <control shapeId="23659" r:id="rId108" name="Check Box 107">
              <controlPr defaultSize="0" autoFill="0" autoLine="0" autoPict="0">
                <anchor moveWithCells="1">
                  <from>
                    <xdr:col>5</xdr:col>
                    <xdr:colOff>628650</xdr:colOff>
                    <xdr:row>33</xdr:row>
                    <xdr:rowOff>180975</xdr:rowOff>
                  </from>
                  <to>
                    <xdr:col>5</xdr:col>
                    <xdr:colOff>1438275</xdr:colOff>
                    <xdr:row>35</xdr:row>
                    <xdr:rowOff>19050</xdr:rowOff>
                  </to>
                </anchor>
              </controlPr>
            </control>
          </mc:Choice>
        </mc:AlternateContent>
        <mc:AlternateContent xmlns:mc="http://schemas.openxmlformats.org/markup-compatibility/2006">
          <mc:Choice Requires="x14">
            <control shapeId="23660" r:id="rId109" name="Check Box 108">
              <controlPr defaultSize="0" autoFill="0" autoLine="0" autoPict="0">
                <anchor moveWithCells="1">
                  <from>
                    <xdr:col>5</xdr:col>
                    <xdr:colOff>628650</xdr:colOff>
                    <xdr:row>33</xdr:row>
                    <xdr:rowOff>180975</xdr:rowOff>
                  </from>
                  <to>
                    <xdr:col>5</xdr:col>
                    <xdr:colOff>1438275</xdr:colOff>
                    <xdr:row>35</xdr:row>
                    <xdr:rowOff>19050</xdr:rowOff>
                  </to>
                </anchor>
              </controlPr>
            </control>
          </mc:Choice>
        </mc:AlternateContent>
        <mc:AlternateContent xmlns:mc="http://schemas.openxmlformats.org/markup-compatibility/2006">
          <mc:Choice Requires="x14">
            <control shapeId="23661" r:id="rId110" name="Check Box 109">
              <controlPr defaultSize="0" autoFill="0" autoLine="0" autoPict="0">
                <anchor moveWithCells="1">
                  <from>
                    <xdr:col>5</xdr:col>
                    <xdr:colOff>628650</xdr:colOff>
                    <xdr:row>34</xdr:row>
                    <xdr:rowOff>180975</xdr:rowOff>
                  </from>
                  <to>
                    <xdr:col>5</xdr:col>
                    <xdr:colOff>1438275</xdr:colOff>
                    <xdr:row>38</xdr:row>
                    <xdr:rowOff>19050</xdr:rowOff>
                  </to>
                </anchor>
              </controlPr>
            </control>
          </mc:Choice>
        </mc:AlternateContent>
        <mc:AlternateContent xmlns:mc="http://schemas.openxmlformats.org/markup-compatibility/2006">
          <mc:Choice Requires="x14">
            <control shapeId="23662" r:id="rId111" name="Check Box 110">
              <controlPr defaultSize="0" autoFill="0" autoLine="0" autoPict="0">
                <anchor moveWithCells="1">
                  <from>
                    <xdr:col>5</xdr:col>
                    <xdr:colOff>628650</xdr:colOff>
                    <xdr:row>34</xdr:row>
                    <xdr:rowOff>180975</xdr:rowOff>
                  </from>
                  <to>
                    <xdr:col>5</xdr:col>
                    <xdr:colOff>1438275</xdr:colOff>
                    <xdr:row>38</xdr:row>
                    <xdr:rowOff>19050</xdr:rowOff>
                  </to>
                </anchor>
              </controlPr>
            </control>
          </mc:Choice>
        </mc:AlternateContent>
        <mc:AlternateContent xmlns:mc="http://schemas.openxmlformats.org/markup-compatibility/2006">
          <mc:Choice Requires="x14">
            <control shapeId="23665" r:id="rId112" name="Check Box 113">
              <controlPr defaultSize="0" autoFill="0" autoLine="0" autoPict="0">
                <anchor moveWithCells="1">
                  <from>
                    <xdr:col>6</xdr:col>
                    <xdr:colOff>638175</xdr:colOff>
                    <xdr:row>7</xdr:row>
                    <xdr:rowOff>180975</xdr:rowOff>
                  </from>
                  <to>
                    <xdr:col>6</xdr:col>
                    <xdr:colOff>1438275</xdr:colOff>
                    <xdr:row>9</xdr:row>
                    <xdr:rowOff>19050</xdr:rowOff>
                  </to>
                </anchor>
              </controlPr>
            </control>
          </mc:Choice>
        </mc:AlternateContent>
        <mc:AlternateContent xmlns:mc="http://schemas.openxmlformats.org/markup-compatibility/2006">
          <mc:Choice Requires="x14">
            <control shapeId="23666" r:id="rId113" name="Check Box 114">
              <controlPr defaultSize="0" autoFill="0" autoLine="0" autoPict="0">
                <anchor moveWithCells="1">
                  <from>
                    <xdr:col>6</xdr:col>
                    <xdr:colOff>638175</xdr:colOff>
                    <xdr:row>6</xdr:row>
                    <xdr:rowOff>180975</xdr:rowOff>
                  </from>
                  <to>
                    <xdr:col>6</xdr:col>
                    <xdr:colOff>1438275</xdr:colOff>
                    <xdr:row>8</xdr:row>
                    <xdr:rowOff>19050</xdr:rowOff>
                  </to>
                </anchor>
              </controlPr>
            </control>
          </mc:Choice>
        </mc:AlternateContent>
        <mc:AlternateContent xmlns:mc="http://schemas.openxmlformats.org/markup-compatibility/2006">
          <mc:Choice Requires="x14">
            <control shapeId="23667" r:id="rId114" name="Check Box 115">
              <controlPr defaultSize="0" autoFill="0" autoLine="0" autoPict="0">
                <anchor moveWithCells="1">
                  <from>
                    <xdr:col>6</xdr:col>
                    <xdr:colOff>638175</xdr:colOff>
                    <xdr:row>8</xdr:row>
                    <xdr:rowOff>180975</xdr:rowOff>
                  </from>
                  <to>
                    <xdr:col>6</xdr:col>
                    <xdr:colOff>1438275</xdr:colOff>
                    <xdr:row>10</xdr:row>
                    <xdr:rowOff>19050</xdr:rowOff>
                  </to>
                </anchor>
              </controlPr>
            </control>
          </mc:Choice>
        </mc:AlternateContent>
        <mc:AlternateContent xmlns:mc="http://schemas.openxmlformats.org/markup-compatibility/2006">
          <mc:Choice Requires="x14">
            <control shapeId="23668" r:id="rId115" name="Check Box 116">
              <controlPr defaultSize="0" autoFill="0" autoLine="0" autoPict="0">
                <anchor moveWithCells="1">
                  <from>
                    <xdr:col>6</xdr:col>
                    <xdr:colOff>638175</xdr:colOff>
                    <xdr:row>10</xdr:row>
                    <xdr:rowOff>180975</xdr:rowOff>
                  </from>
                  <to>
                    <xdr:col>6</xdr:col>
                    <xdr:colOff>1438275</xdr:colOff>
                    <xdr:row>12</xdr:row>
                    <xdr:rowOff>19050</xdr:rowOff>
                  </to>
                </anchor>
              </controlPr>
            </control>
          </mc:Choice>
        </mc:AlternateContent>
        <mc:AlternateContent xmlns:mc="http://schemas.openxmlformats.org/markup-compatibility/2006">
          <mc:Choice Requires="x14">
            <control shapeId="23669" r:id="rId116" name="Check Box 117">
              <controlPr defaultSize="0" autoFill="0" autoLine="0" autoPict="0">
                <anchor moveWithCells="1">
                  <from>
                    <xdr:col>6</xdr:col>
                    <xdr:colOff>638175</xdr:colOff>
                    <xdr:row>9</xdr:row>
                    <xdr:rowOff>180975</xdr:rowOff>
                  </from>
                  <to>
                    <xdr:col>6</xdr:col>
                    <xdr:colOff>1438275</xdr:colOff>
                    <xdr:row>11</xdr:row>
                    <xdr:rowOff>19050</xdr:rowOff>
                  </to>
                </anchor>
              </controlPr>
            </control>
          </mc:Choice>
        </mc:AlternateContent>
        <mc:AlternateContent xmlns:mc="http://schemas.openxmlformats.org/markup-compatibility/2006">
          <mc:Choice Requires="x14">
            <control shapeId="23670" r:id="rId117" name="Check Box 118">
              <controlPr defaultSize="0" autoFill="0" autoLine="0" autoPict="0">
                <anchor moveWithCells="1">
                  <from>
                    <xdr:col>6</xdr:col>
                    <xdr:colOff>638175</xdr:colOff>
                    <xdr:row>11</xdr:row>
                    <xdr:rowOff>180975</xdr:rowOff>
                  </from>
                  <to>
                    <xdr:col>6</xdr:col>
                    <xdr:colOff>1438275</xdr:colOff>
                    <xdr:row>13</xdr:row>
                    <xdr:rowOff>19050</xdr:rowOff>
                  </to>
                </anchor>
              </controlPr>
            </control>
          </mc:Choice>
        </mc:AlternateContent>
        <mc:AlternateContent xmlns:mc="http://schemas.openxmlformats.org/markup-compatibility/2006">
          <mc:Choice Requires="x14">
            <control shapeId="23671" r:id="rId118" name="Check Box 119">
              <controlPr defaultSize="0" autoFill="0" autoLine="0" autoPict="0">
                <anchor moveWithCells="1">
                  <from>
                    <xdr:col>6</xdr:col>
                    <xdr:colOff>638175</xdr:colOff>
                    <xdr:row>12</xdr:row>
                    <xdr:rowOff>180975</xdr:rowOff>
                  </from>
                  <to>
                    <xdr:col>6</xdr:col>
                    <xdr:colOff>1438275</xdr:colOff>
                    <xdr:row>14</xdr:row>
                    <xdr:rowOff>19050</xdr:rowOff>
                  </to>
                </anchor>
              </controlPr>
            </control>
          </mc:Choice>
        </mc:AlternateContent>
        <mc:AlternateContent xmlns:mc="http://schemas.openxmlformats.org/markup-compatibility/2006">
          <mc:Choice Requires="x14">
            <control shapeId="23672" r:id="rId119" name="Check Box 120">
              <controlPr defaultSize="0" autoFill="0" autoLine="0" autoPict="0">
                <anchor moveWithCells="1">
                  <from>
                    <xdr:col>6</xdr:col>
                    <xdr:colOff>638175</xdr:colOff>
                    <xdr:row>13</xdr:row>
                    <xdr:rowOff>180975</xdr:rowOff>
                  </from>
                  <to>
                    <xdr:col>6</xdr:col>
                    <xdr:colOff>1438275</xdr:colOff>
                    <xdr:row>15</xdr:row>
                    <xdr:rowOff>19050</xdr:rowOff>
                  </to>
                </anchor>
              </controlPr>
            </control>
          </mc:Choice>
        </mc:AlternateContent>
        <mc:AlternateContent xmlns:mc="http://schemas.openxmlformats.org/markup-compatibility/2006">
          <mc:Choice Requires="x14">
            <control shapeId="23673" r:id="rId120" name="Check Box 121">
              <controlPr defaultSize="0" autoFill="0" autoLine="0" autoPict="0">
                <anchor moveWithCells="1">
                  <from>
                    <xdr:col>6</xdr:col>
                    <xdr:colOff>638175</xdr:colOff>
                    <xdr:row>14</xdr:row>
                    <xdr:rowOff>180975</xdr:rowOff>
                  </from>
                  <to>
                    <xdr:col>6</xdr:col>
                    <xdr:colOff>1438275</xdr:colOff>
                    <xdr:row>16</xdr:row>
                    <xdr:rowOff>19050</xdr:rowOff>
                  </to>
                </anchor>
              </controlPr>
            </control>
          </mc:Choice>
        </mc:AlternateContent>
        <mc:AlternateContent xmlns:mc="http://schemas.openxmlformats.org/markup-compatibility/2006">
          <mc:Choice Requires="x14">
            <control shapeId="23674" r:id="rId121" name="Check Box 122">
              <controlPr defaultSize="0" autoFill="0" autoLine="0" autoPict="0">
                <anchor moveWithCells="1">
                  <from>
                    <xdr:col>6</xdr:col>
                    <xdr:colOff>638175</xdr:colOff>
                    <xdr:row>15</xdr:row>
                    <xdr:rowOff>180975</xdr:rowOff>
                  </from>
                  <to>
                    <xdr:col>6</xdr:col>
                    <xdr:colOff>1438275</xdr:colOff>
                    <xdr:row>17</xdr:row>
                    <xdr:rowOff>19050</xdr:rowOff>
                  </to>
                </anchor>
              </controlPr>
            </control>
          </mc:Choice>
        </mc:AlternateContent>
        <mc:AlternateContent xmlns:mc="http://schemas.openxmlformats.org/markup-compatibility/2006">
          <mc:Choice Requires="x14">
            <control shapeId="23675" r:id="rId122" name="Check Box 123">
              <controlPr defaultSize="0" autoFill="0" autoLine="0" autoPict="0">
                <anchor moveWithCells="1">
                  <from>
                    <xdr:col>6</xdr:col>
                    <xdr:colOff>638175</xdr:colOff>
                    <xdr:row>16</xdr:row>
                    <xdr:rowOff>180975</xdr:rowOff>
                  </from>
                  <to>
                    <xdr:col>6</xdr:col>
                    <xdr:colOff>1438275</xdr:colOff>
                    <xdr:row>18</xdr:row>
                    <xdr:rowOff>19050</xdr:rowOff>
                  </to>
                </anchor>
              </controlPr>
            </control>
          </mc:Choice>
        </mc:AlternateContent>
        <mc:AlternateContent xmlns:mc="http://schemas.openxmlformats.org/markup-compatibility/2006">
          <mc:Choice Requires="x14">
            <control shapeId="23676" r:id="rId123" name="Check Box 124">
              <controlPr defaultSize="0" autoFill="0" autoLine="0" autoPict="0">
                <anchor moveWithCells="1">
                  <from>
                    <xdr:col>6</xdr:col>
                    <xdr:colOff>638175</xdr:colOff>
                    <xdr:row>17</xdr:row>
                    <xdr:rowOff>180975</xdr:rowOff>
                  </from>
                  <to>
                    <xdr:col>6</xdr:col>
                    <xdr:colOff>1438275</xdr:colOff>
                    <xdr:row>19</xdr:row>
                    <xdr:rowOff>19050</xdr:rowOff>
                  </to>
                </anchor>
              </controlPr>
            </control>
          </mc:Choice>
        </mc:AlternateContent>
        <mc:AlternateContent xmlns:mc="http://schemas.openxmlformats.org/markup-compatibility/2006">
          <mc:Choice Requires="x14">
            <control shapeId="23677" r:id="rId124" name="Check Box 125">
              <controlPr defaultSize="0" autoFill="0" autoLine="0" autoPict="0">
                <anchor moveWithCells="1">
                  <from>
                    <xdr:col>6</xdr:col>
                    <xdr:colOff>638175</xdr:colOff>
                    <xdr:row>18</xdr:row>
                    <xdr:rowOff>180975</xdr:rowOff>
                  </from>
                  <to>
                    <xdr:col>6</xdr:col>
                    <xdr:colOff>1438275</xdr:colOff>
                    <xdr:row>20</xdr:row>
                    <xdr:rowOff>19050</xdr:rowOff>
                  </to>
                </anchor>
              </controlPr>
            </control>
          </mc:Choice>
        </mc:AlternateContent>
        <mc:AlternateContent xmlns:mc="http://schemas.openxmlformats.org/markup-compatibility/2006">
          <mc:Choice Requires="x14">
            <control shapeId="23678" r:id="rId125" name="Check Box 126">
              <controlPr defaultSize="0" autoFill="0" autoLine="0" autoPict="0">
                <anchor moveWithCells="1">
                  <from>
                    <xdr:col>6</xdr:col>
                    <xdr:colOff>638175</xdr:colOff>
                    <xdr:row>19</xdr:row>
                    <xdr:rowOff>180975</xdr:rowOff>
                  </from>
                  <to>
                    <xdr:col>6</xdr:col>
                    <xdr:colOff>1438275</xdr:colOff>
                    <xdr:row>21</xdr:row>
                    <xdr:rowOff>19050</xdr:rowOff>
                  </to>
                </anchor>
              </controlPr>
            </control>
          </mc:Choice>
        </mc:AlternateContent>
        <mc:AlternateContent xmlns:mc="http://schemas.openxmlformats.org/markup-compatibility/2006">
          <mc:Choice Requires="x14">
            <control shapeId="23679" r:id="rId126" name="Check Box 127">
              <controlPr defaultSize="0" autoFill="0" autoLine="0" autoPict="0">
                <anchor moveWithCells="1">
                  <from>
                    <xdr:col>6</xdr:col>
                    <xdr:colOff>638175</xdr:colOff>
                    <xdr:row>20</xdr:row>
                    <xdr:rowOff>180975</xdr:rowOff>
                  </from>
                  <to>
                    <xdr:col>6</xdr:col>
                    <xdr:colOff>1438275</xdr:colOff>
                    <xdr:row>22</xdr:row>
                    <xdr:rowOff>19050</xdr:rowOff>
                  </to>
                </anchor>
              </controlPr>
            </control>
          </mc:Choice>
        </mc:AlternateContent>
        <mc:AlternateContent xmlns:mc="http://schemas.openxmlformats.org/markup-compatibility/2006">
          <mc:Choice Requires="x14">
            <control shapeId="23680" r:id="rId127" name="Check Box 128">
              <controlPr defaultSize="0" autoFill="0" autoLine="0" autoPict="0">
                <anchor moveWithCells="1">
                  <from>
                    <xdr:col>6</xdr:col>
                    <xdr:colOff>638175</xdr:colOff>
                    <xdr:row>21</xdr:row>
                    <xdr:rowOff>180975</xdr:rowOff>
                  </from>
                  <to>
                    <xdr:col>6</xdr:col>
                    <xdr:colOff>1438275</xdr:colOff>
                    <xdr:row>23</xdr:row>
                    <xdr:rowOff>19050</xdr:rowOff>
                  </to>
                </anchor>
              </controlPr>
            </control>
          </mc:Choice>
        </mc:AlternateContent>
        <mc:AlternateContent xmlns:mc="http://schemas.openxmlformats.org/markup-compatibility/2006">
          <mc:Choice Requires="x14">
            <control shapeId="23681" r:id="rId128" name="Check Box 129">
              <controlPr defaultSize="0" autoFill="0" autoLine="0" autoPict="0">
                <anchor moveWithCells="1">
                  <from>
                    <xdr:col>6</xdr:col>
                    <xdr:colOff>638175</xdr:colOff>
                    <xdr:row>22</xdr:row>
                    <xdr:rowOff>180975</xdr:rowOff>
                  </from>
                  <to>
                    <xdr:col>6</xdr:col>
                    <xdr:colOff>1438275</xdr:colOff>
                    <xdr:row>24</xdr:row>
                    <xdr:rowOff>19050</xdr:rowOff>
                  </to>
                </anchor>
              </controlPr>
            </control>
          </mc:Choice>
        </mc:AlternateContent>
        <mc:AlternateContent xmlns:mc="http://schemas.openxmlformats.org/markup-compatibility/2006">
          <mc:Choice Requires="x14">
            <control shapeId="23682" r:id="rId129" name="Check Box 130">
              <controlPr defaultSize="0" autoFill="0" autoLine="0" autoPict="0">
                <anchor moveWithCells="1">
                  <from>
                    <xdr:col>6</xdr:col>
                    <xdr:colOff>638175</xdr:colOff>
                    <xdr:row>23</xdr:row>
                    <xdr:rowOff>180975</xdr:rowOff>
                  </from>
                  <to>
                    <xdr:col>6</xdr:col>
                    <xdr:colOff>1438275</xdr:colOff>
                    <xdr:row>25</xdr:row>
                    <xdr:rowOff>19050</xdr:rowOff>
                  </to>
                </anchor>
              </controlPr>
            </control>
          </mc:Choice>
        </mc:AlternateContent>
        <mc:AlternateContent xmlns:mc="http://schemas.openxmlformats.org/markup-compatibility/2006">
          <mc:Choice Requires="x14">
            <control shapeId="23683" r:id="rId130" name="Check Box 131">
              <controlPr defaultSize="0" autoFill="0" autoLine="0" autoPict="0">
                <anchor moveWithCells="1">
                  <from>
                    <xdr:col>6</xdr:col>
                    <xdr:colOff>638175</xdr:colOff>
                    <xdr:row>24</xdr:row>
                    <xdr:rowOff>180975</xdr:rowOff>
                  </from>
                  <to>
                    <xdr:col>6</xdr:col>
                    <xdr:colOff>1438275</xdr:colOff>
                    <xdr:row>26</xdr:row>
                    <xdr:rowOff>19050</xdr:rowOff>
                  </to>
                </anchor>
              </controlPr>
            </control>
          </mc:Choice>
        </mc:AlternateContent>
        <mc:AlternateContent xmlns:mc="http://schemas.openxmlformats.org/markup-compatibility/2006">
          <mc:Choice Requires="x14">
            <control shapeId="23684" r:id="rId131" name="Check Box 132">
              <controlPr defaultSize="0" autoFill="0" autoLine="0" autoPict="0">
                <anchor moveWithCells="1">
                  <from>
                    <xdr:col>6</xdr:col>
                    <xdr:colOff>638175</xdr:colOff>
                    <xdr:row>25</xdr:row>
                    <xdr:rowOff>180975</xdr:rowOff>
                  </from>
                  <to>
                    <xdr:col>6</xdr:col>
                    <xdr:colOff>1438275</xdr:colOff>
                    <xdr:row>27</xdr:row>
                    <xdr:rowOff>19050</xdr:rowOff>
                  </to>
                </anchor>
              </controlPr>
            </control>
          </mc:Choice>
        </mc:AlternateContent>
        <mc:AlternateContent xmlns:mc="http://schemas.openxmlformats.org/markup-compatibility/2006">
          <mc:Choice Requires="x14">
            <control shapeId="23685" r:id="rId132" name="Check Box 133">
              <controlPr defaultSize="0" autoFill="0" autoLine="0" autoPict="0">
                <anchor moveWithCells="1">
                  <from>
                    <xdr:col>6</xdr:col>
                    <xdr:colOff>638175</xdr:colOff>
                    <xdr:row>26</xdr:row>
                    <xdr:rowOff>180975</xdr:rowOff>
                  </from>
                  <to>
                    <xdr:col>6</xdr:col>
                    <xdr:colOff>1438275</xdr:colOff>
                    <xdr:row>28</xdr:row>
                    <xdr:rowOff>19050</xdr:rowOff>
                  </to>
                </anchor>
              </controlPr>
            </control>
          </mc:Choice>
        </mc:AlternateContent>
        <mc:AlternateContent xmlns:mc="http://schemas.openxmlformats.org/markup-compatibility/2006">
          <mc:Choice Requires="x14">
            <control shapeId="23686" r:id="rId133" name="Check Box 134">
              <controlPr defaultSize="0" autoFill="0" autoLine="0" autoPict="0">
                <anchor moveWithCells="1">
                  <from>
                    <xdr:col>6</xdr:col>
                    <xdr:colOff>638175</xdr:colOff>
                    <xdr:row>27</xdr:row>
                    <xdr:rowOff>180975</xdr:rowOff>
                  </from>
                  <to>
                    <xdr:col>6</xdr:col>
                    <xdr:colOff>1438275</xdr:colOff>
                    <xdr:row>29</xdr:row>
                    <xdr:rowOff>19050</xdr:rowOff>
                  </to>
                </anchor>
              </controlPr>
            </control>
          </mc:Choice>
        </mc:AlternateContent>
        <mc:AlternateContent xmlns:mc="http://schemas.openxmlformats.org/markup-compatibility/2006">
          <mc:Choice Requires="x14">
            <control shapeId="23687" r:id="rId134" name="Check Box 135">
              <controlPr defaultSize="0" autoFill="0" autoLine="0" autoPict="0">
                <anchor moveWithCells="1">
                  <from>
                    <xdr:col>6</xdr:col>
                    <xdr:colOff>638175</xdr:colOff>
                    <xdr:row>28</xdr:row>
                    <xdr:rowOff>180975</xdr:rowOff>
                  </from>
                  <to>
                    <xdr:col>6</xdr:col>
                    <xdr:colOff>1438275</xdr:colOff>
                    <xdr:row>30</xdr:row>
                    <xdr:rowOff>19050</xdr:rowOff>
                  </to>
                </anchor>
              </controlPr>
            </control>
          </mc:Choice>
        </mc:AlternateContent>
        <mc:AlternateContent xmlns:mc="http://schemas.openxmlformats.org/markup-compatibility/2006">
          <mc:Choice Requires="x14">
            <control shapeId="23688" r:id="rId135" name="Check Box 136">
              <controlPr defaultSize="0" autoFill="0" autoLine="0" autoPict="0">
                <anchor moveWithCells="1">
                  <from>
                    <xdr:col>6</xdr:col>
                    <xdr:colOff>638175</xdr:colOff>
                    <xdr:row>29</xdr:row>
                    <xdr:rowOff>180975</xdr:rowOff>
                  </from>
                  <to>
                    <xdr:col>6</xdr:col>
                    <xdr:colOff>1438275</xdr:colOff>
                    <xdr:row>31</xdr:row>
                    <xdr:rowOff>19050</xdr:rowOff>
                  </to>
                </anchor>
              </controlPr>
            </control>
          </mc:Choice>
        </mc:AlternateContent>
        <mc:AlternateContent xmlns:mc="http://schemas.openxmlformats.org/markup-compatibility/2006">
          <mc:Choice Requires="x14">
            <control shapeId="23689" r:id="rId136" name="Check Box 137">
              <controlPr defaultSize="0" autoFill="0" autoLine="0" autoPict="0">
                <anchor moveWithCells="1">
                  <from>
                    <xdr:col>6</xdr:col>
                    <xdr:colOff>638175</xdr:colOff>
                    <xdr:row>30</xdr:row>
                    <xdr:rowOff>180975</xdr:rowOff>
                  </from>
                  <to>
                    <xdr:col>6</xdr:col>
                    <xdr:colOff>1438275</xdr:colOff>
                    <xdr:row>32</xdr:row>
                    <xdr:rowOff>19050</xdr:rowOff>
                  </to>
                </anchor>
              </controlPr>
            </control>
          </mc:Choice>
        </mc:AlternateContent>
        <mc:AlternateContent xmlns:mc="http://schemas.openxmlformats.org/markup-compatibility/2006">
          <mc:Choice Requires="x14">
            <control shapeId="23690" r:id="rId137" name="Check Box 138">
              <controlPr defaultSize="0" autoFill="0" autoLine="0" autoPict="0">
                <anchor moveWithCells="1">
                  <from>
                    <xdr:col>6</xdr:col>
                    <xdr:colOff>638175</xdr:colOff>
                    <xdr:row>31</xdr:row>
                    <xdr:rowOff>180975</xdr:rowOff>
                  </from>
                  <to>
                    <xdr:col>6</xdr:col>
                    <xdr:colOff>1438275</xdr:colOff>
                    <xdr:row>33</xdr:row>
                    <xdr:rowOff>19050</xdr:rowOff>
                  </to>
                </anchor>
              </controlPr>
            </control>
          </mc:Choice>
        </mc:AlternateContent>
        <mc:AlternateContent xmlns:mc="http://schemas.openxmlformats.org/markup-compatibility/2006">
          <mc:Choice Requires="x14">
            <control shapeId="23691" r:id="rId138" name="Check Box 139">
              <controlPr defaultSize="0" autoFill="0" autoLine="0" autoPict="0">
                <anchor moveWithCells="1">
                  <from>
                    <xdr:col>6</xdr:col>
                    <xdr:colOff>638175</xdr:colOff>
                    <xdr:row>32</xdr:row>
                    <xdr:rowOff>180975</xdr:rowOff>
                  </from>
                  <to>
                    <xdr:col>6</xdr:col>
                    <xdr:colOff>1438275</xdr:colOff>
                    <xdr:row>34</xdr:row>
                    <xdr:rowOff>19050</xdr:rowOff>
                  </to>
                </anchor>
              </controlPr>
            </control>
          </mc:Choice>
        </mc:AlternateContent>
        <mc:AlternateContent xmlns:mc="http://schemas.openxmlformats.org/markup-compatibility/2006">
          <mc:Choice Requires="x14">
            <control shapeId="23692" r:id="rId139" name="Check Box 140">
              <controlPr defaultSize="0" autoFill="0" autoLine="0" autoPict="0">
                <anchor moveWithCells="1">
                  <from>
                    <xdr:col>6</xdr:col>
                    <xdr:colOff>638175</xdr:colOff>
                    <xdr:row>33</xdr:row>
                    <xdr:rowOff>180975</xdr:rowOff>
                  </from>
                  <to>
                    <xdr:col>6</xdr:col>
                    <xdr:colOff>1438275</xdr:colOff>
                    <xdr:row>35</xdr:row>
                    <xdr:rowOff>19050</xdr:rowOff>
                  </to>
                </anchor>
              </controlPr>
            </control>
          </mc:Choice>
        </mc:AlternateContent>
        <mc:AlternateContent xmlns:mc="http://schemas.openxmlformats.org/markup-compatibility/2006">
          <mc:Choice Requires="x14">
            <control shapeId="23693" r:id="rId140" name="Check Box 141">
              <controlPr defaultSize="0" autoFill="0" autoLine="0" autoPict="0">
                <anchor moveWithCells="1">
                  <from>
                    <xdr:col>6</xdr:col>
                    <xdr:colOff>638175</xdr:colOff>
                    <xdr:row>34</xdr:row>
                    <xdr:rowOff>180975</xdr:rowOff>
                  </from>
                  <to>
                    <xdr:col>6</xdr:col>
                    <xdr:colOff>1438275</xdr:colOff>
                    <xdr:row>38</xdr:row>
                    <xdr:rowOff>19050</xdr:rowOff>
                  </to>
                </anchor>
              </controlPr>
            </control>
          </mc:Choice>
        </mc:AlternateContent>
        <mc:AlternateContent xmlns:mc="http://schemas.openxmlformats.org/markup-compatibility/2006">
          <mc:Choice Requires="x14">
            <control shapeId="23695" r:id="rId141" name="Check Box 143">
              <controlPr defaultSize="0" autoFill="0" autoLine="0" autoPict="0">
                <anchor moveWithCells="1">
                  <from>
                    <xdr:col>6</xdr:col>
                    <xdr:colOff>638175</xdr:colOff>
                    <xdr:row>7</xdr:row>
                    <xdr:rowOff>180975</xdr:rowOff>
                  </from>
                  <to>
                    <xdr:col>6</xdr:col>
                    <xdr:colOff>1438275</xdr:colOff>
                    <xdr:row>9</xdr:row>
                    <xdr:rowOff>19050</xdr:rowOff>
                  </to>
                </anchor>
              </controlPr>
            </control>
          </mc:Choice>
        </mc:AlternateContent>
        <mc:AlternateContent xmlns:mc="http://schemas.openxmlformats.org/markup-compatibility/2006">
          <mc:Choice Requires="x14">
            <control shapeId="23696" r:id="rId142" name="Check Box 144">
              <controlPr defaultSize="0" autoFill="0" autoLine="0" autoPict="0">
                <anchor moveWithCells="1">
                  <from>
                    <xdr:col>6</xdr:col>
                    <xdr:colOff>638175</xdr:colOff>
                    <xdr:row>8</xdr:row>
                    <xdr:rowOff>180975</xdr:rowOff>
                  </from>
                  <to>
                    <xdr:col>6</xdr:col>
                    <xdr:colOff>1438275</xdr:colOff>
                    <xdr:row>10</xdr:row>
                    <xdr:rowOff>19050</xdr:rowOff>
                  </to>
                </anchor>
              </controlPr>
            </control>
          </mc:Choice>
        </mc:AlternateContent>
        <mc:AlternateContent xmlns:mc="http://schemas.openxmlformats.org/markup-compatibility/2006">
          <mc:Choice Requires="x14">
            <control shapeId="23697" r:id="rId143" name="Check Box 145">
              <controlPr defaultSize="0" autoFill="0" autoLine="0" autoPict="0">
                <anchor moveWithCells="1">
                  <from>
                    <xdr:col>6</xdr:col>
                    <xdr:colOff>638175</xdr:colOff>
                    <xdr:row>9</xdr:row>
                    <xdr:rowOff>180975</xdr:rowOff>
                  </from>
                  <to>
                    <xdr:col>6</xdr:col>
                    <xdr:colOff>1438275</xdr:colOff>
                    <xdr:row>11</xdr:row>
                    <xdr:rowOff>19050</xdr:rowOff>
                  </to>
                </anchor>
              </controlPr>
            </control>
          </mc:Choice>
        </mc:AlternateContent>
        <mc:AlternateContent xmlns:mc="http://schemas.openxmlformats.org/markup-compatibility/2006">
          <mc:Choice Requires="x14">
            <control shapeId="23698" r:id="rId144" name="Check Box 146">
              <controlPr defaultSize="0" autoFill="0" autoLine="0" autoPict="0">
                <anchor moveWithCells="1">
                  <from>
                    <xdr:col>6</xdr:col>
                    <xdr:colOff>638175</xdr:colOff>
                    <xdr:row>10</xdr:row>
                    <xdr:rowOff>180975</xdr:rowOff>
                  </from>
                  <to>
                    <xdr:col>6</xdr:col>
                    <xdr:colOff>1438275</xdr:colOff>
                    <xdr:row>12</xdr:row>
                    <xdr:rowOff>19050</xdr:rowOff>
                  </to>
                </anchor>
              </controlPr>
            </control>
          </mc:Choice>
        </mc:AlternateContent>
        <mc:AlternateContent xmlns:mc="http://schemas.openxmlformats.org/markup-compatibility/2006">
          <mc:Choice Requires="x14">
            <control shapeId="23699" r:id="rId145" name="Check Box 147">
              <controlPr defaultSize="0" autoFill="0" autoLine="0" autoPict="0">
                <anchor moveWithCells="1">
                  <from>
                    <xdr:col>6</xdr:col>
                    <xdr:colOff>638175</xdr:colOff>
                    <xdr:row>11</xdr:row>
                    <xdr:rowOff>180975</xdr:rowOff>
                  </from>
                  <to>
                    <xdr:col>6</xdr:col>
                    <xdr:colOff>1438275</xdr:colOff>
                    <xdr:row>13</xdr:row>
                    <xdr:rowOff>19050</xdr:rowOff>
                  </to>
                </anchor>
              </controlPr>
            </control>
          </mc:Choice>
        </mc:AlternateContent>
        <mc:AlternateContent xmlns:mc="http://schemas.openxmlformats.org/markup-compatibility/2006">
          <mc:Choice Requires="x14">
            <control shapeId="23700" r:id="rId146" name="Check Box 148">
              <controlPr defaultSize="0" autoFill="0" autoLine="0" autoPict="0">
                <anchor moveWithCells="1">
                  <from>
                    <xdr:col>6</xdr:col>
                    <xdr:colOff>638175</xdr:colOff>
                    <xdr:row>12</xdr:row>
                    <xdr:rowOff>180975</xdr:rowOff>
                  </from>
                  <to>
                    <xdr:col>6</xdr:col>
                    <xdr:colOff>1438275</xdr:colOff>
                    <xdr:row>14</xdr:row>
                    <xdr:rowOff>19050</xdr:rowOff>
                  </to>
                </anchor>
              </controlPr>
            </control>
          </mc:Choice>
        </mc:AlternateContent>
        <mc:AlternateContent xmlns:mc="http://schemas.openxmlformats.org/markup-compatibility/2006">
          <mc:Choice Requires="x14">
            <control shapeId="23701" r:id="rId147" name="Check Box 149">
              <controlPr defaultSize="0" autoFill="0" autoLine="0" autoPict="0">
                <anchor moveWithCells="1">
                  <from>
                    <xdr:col>6</xdr:col>
                    <xdr:colOff>638175</xdr:colOff>
                    <xdr:row>13</xdr:row>
                    <xdr:rowOff>180975</xdr:rowOff>
                  </from>
                  <to>
                    <xdr:col>6</xdr:col>
                    <xdr:colOff>1438275</xdr:colOff>
                    <xdr:row>15</xdr:row>
                    <xdr:rowOff>19050</xdr:rowOff>
                  </to>
                </anchor>
              </controlPr>
            </control>
          </mc:Choice>
        </mc:AlternateContent>
        <mc:AlternateContent xmlns:mc="http://schemas.openxmlformats.org/markup-compatibility/2006">
          <mc:Choice Requires="x14">
            <control shapeId="23702" r:id="rId148" name="Check Box 150">
              <controlPr defaultSize="0" autoFill="0" autoLine="0" autoPict="0">
                <anchor moveWithCells="1">
                  <from>
                    <xdr:col>6</xdr:col>
                    <xdr:colOff>638175</xdr:colOff>
                    <xdr:row>14</xdr:row>
                    <xdr:rowOff>180975</xdr:rowOff>
                  </from>
                  <to>
                    <xdr:col>6</xdr:col>
                    <xdr:colOff>1438275</xdr:colOff>
                    <xdr:row>16</xdr:row>
                    <xdr:rowOff>19050</xdr:rowOff>
                  </to>
                </anchor>
              </controlPr>
            </control>
          </mc:Choice>
        </mc:AlternateContent>
        <mc:AlternateContent xmlns:mc="http://schemas.openxmlformats.org/markup-compatibility/2006">
          <mc:Choice Requires="x14">
            <control shapeId="23703" r:id="rId149" name="Check Box 151">
              <controlPr defaultSize="0" autoFill="0" autoLine="0" autoPict="0">
                <anchor moveWithCells="1">
                  <from>
                    <xdr:col>6</xdr:col>
                    <xdr:colOff>638175</xdr:colOff>
                    <xdr:row>15</xdr:row>
                    <xdr:rowOff>180975</xdr:rowOff>
                  </from>
                  <to>
                    <xdr:col>6</xdr:col>
                    <xdr:colOff>1438275</xdr:colOff>
                    <xdr:row>17</xdr:row>
                    <xdr:rowOff>19050</xdr:rowOff>
                  </to>
                </anchor>
              </controlPr>
            </control>
          </mc:Choice>
        </mc:AlternateContent>
        <mc:AlternateContent xmlns:mc="http://schemas.openxmlformats.org/markup-compatibility/2006">
          <mc:Choice Requires="x14">
            <control shapeId="23704" r:id="rId150" name="Check Box 152">
              <controlPr defaultSize="0" autoFill="0" autoLine="0" autoPict="0">
                <anchor moveWithCells="1">
                  <from>
                    <xdr:col>6</xdr:col>
                    <xdr:colOff>638175</xdr:colOff>
                    <xdr:row>16</xdr:row>
                    <xdr:rowOff>180975</xdr:rowOff>
                  </from>
                  <to>
                    <xdr:col>6</xdr:col>
                    <xdr:colOff>1438275</xdr:colOff>
                    <xdr:row>18</xdr:row>
                    <xdr:rowOff>19050</xdr:rowOff>
                  </to>
                </anchor>
              </controlPr>
            </control>
          </mc:Choice>
        </mc:AlternateContent>
        <mc:AlternateContent xmlns:mc="http://schemas.openxmlformats.org/markup-compatibility/2006">
          <mc:Choice Requires="x14">
            <control shapeId="23705" r:id="rId151" name="Check Box 153">
              <controlPr defaultSize="0" autoFill="0" autoLine="0" autoPict="0">
                <anchor moveWithCells="1">
                  <from>
                    <xdr:col>6</xdr:col>
                    <xdr:colOff>638175</xdr:colOff>
                    <xdr:row>17</xdr:row>
                    <xdr:rowOff>180975</xdr:rowOff>
                  </from>
                  <to>
                    <xdr:col>6</xdr:col>
                    <xdr:colOff>1438275</xdr:colOff>
                    <xdr:row>19</xdr:row>
                    <xdr:rowOff>19050</xdr:rowOff>
                  </to>
                </anchor>
              </controlPr>
            </control>
          </mc:Choice>
        </mc:AlternateContent>
        <mc:AlternateContent xmlns:mc="http://schemas.openxmlformats.org/markup-compatibility/2006">
          <mc:Choice Requires="x14">
            <control shapeId="23706" r:id="rId152" name="Check Box 154">
              <controlPr defaultSize="0" autoFill="0" autoLine="0" autoPict="0">
                <anchor moveWithCells="1">
                  <from>
                    <xdr:col>6</xdr:col>
                    <xdr:colOff>638175</xdr:colOff>
                    <xdr:row>18</xdr:row>
                    <xdr:rowOff>180975</xdr:rowOff>
                  </from>
                  <to>
                    <xdr:col>6</xdr:col>
                    <xdr:colOff>1438275</xdr:colOff>
                    <xdr:row>20</xdr:row>
                    <xdr:rowOff>19050</xdr:rowOff>
                  </to>
                </anchor>
              </controlPr>
            </control>
          </mc:Choice>
        </mc:AlternateContent>
        <mc:AlternateContent xmlns:mc="http://schemas.openxmlformats.org/markup-compatibility/2006">
          <mc:Choice Requires="x14">
            <control shapeId="23707" r:id="rId153" name="Check Box 155">
              <controlPr defaultSize="0" autoFill="0" autoLine="0" autoPict="0">
                <anchor moveWithCells="1">
                  <from>
                    <xdr:col>6</xdr:col>
                    <xdr:colOff>638175</xdr:colOff>
                    <xdr:row>19</xdr:row>
                    <xdr:rowOff>180975</xdr:rowOff>
                  </from>
                  <to>
                    <xdr:col>6</xdr:col>
                    <xdr:colOff>1438275</xdr:colOff>
                    <xdr:row>21</xdr:row>
                    <xdr:rowOff>19050</xdr:rowOff>
                  </to>
                </anchor>
              </controlPr>
            </control>
          </mc:Choice>
        </mc:AlternateContent>
        <mc:AlternateContent xmlns:mc="http://schemas.openxmlformats.org/markup-compatibility/2006">
          <mc:Choice Requires="x14">
            <control shapeId="23708" r:id="rId154" name="Check Box 156">
              <controlPr defaultSize="0" autoFill="0" autoLine="0" autoPict="0">
                <anchor moveWithCells="1">
                  <from>
                    <xdr:col>6</xdr:col>
                    <xdr:colOff>638175</xdr:colOff>
                    <xdr:row>20</xdr:row>
                    <xdr:rowOff>180975</xdr:rowOff>
                  </from>
                  <to>
                    <xdr:col>6</xdr:col>
                    <xdr:colOff>1438275</xdr:colOff>
                    <xdr:row>22</xdr:row>
                    <xdr:rowOff>19050</xdr:rowOff>
                  </to>
                </anchor>
              </controlPr>
            </control>
          </mc:Choice>
        </mc:AlternateContent>
        <mc:AlternateContent xmlns:mc="http://schemas.openxmlformats.org/markup-compatibility/2006">
          <mc:Choice Requires="x14">
            <control shapeId="23709" r:id="rId155" name="Check Box 157">
              <controlPr defaultSize="0" autoFill="0" autoLine="0" autoPict="0">
                <anchor moveWithCells="1">
                  <from>
                    <xdr:col>6</xdr:col>
                    <xdr:colOff>638175</xdr:colOff>
                    <xdr:row>21</xdr:row>
                    <xdr:rowOff>180975</xdr:rowOff>
                  </from>
                  <to>
                    <xdr:col>6</xdr:col>
                    <xdr:colOff>1438275</xdr:colOff>
                    <xdr:row>23</xdr:row>
                    <xdr:rowOff>19050</xdr:rowOff>
                  </to>
                </anchor>
              </controlPr>
            </control>
          </mc:Choice>
        </mc:AlternateContent>
        <mc:AlternateContent xmlns:mc="http://schemas.openxmlformats.org/markup-compatibility/2006">
          <mc:Choice Requires="x14">
            <control shapeId="23710" r:id="rId156" name="Check Box 158">
              <controlPr defaultSize="0" autoFill="0" autoLine="0" autoPict="0">
                <anchor moveWithCells="1">
                  <from>
                    <xdr:col>6</xdr:col>
                    <xdr:colOff>638175</xdr:colOff>
                    <xdr:row>22</xdr:row>
                    <xdr:rowOff>180975</xdr:rowOff>
                  </from>
                  <to>
                    <xdr:col>6</xdr:col>
                    <xdr:colOff>1438275</xdr:colOff>
                    <xdr:row>24</xdr:row>
                    <xdr:rowOff>19050</xdr:rowOff>
                  </to>
                </anchor>
              </controlPr>
            </control>
          </mc:Choice>
        </mc:AlternateContent>
        <mc:AlternateContent xmlns:mc="http://schemas.openxmlformats.org/markup-compatibility/2006">
          <mc:Choice Requires="x14">
            <control shapeId="23711" r:id="rId157" name="Check Box 159">
              <controlPr defaultSize="0" autoFill="0" autoLine="0" autoPict="0">
                <anchor moveWithCells="1">
                  <from>
                    <xdr:col>6</xdr:col>
                    <xdr:colOff>638175</xdr:colOff>
                    <xdr:row>23</xdr:row>
                    <xdr:rowOff>180975</xdr:rowOff>
                  </from>
                  <to>
                    <xdr:col>6</xdr:col>
                    <xdr:colOff>1438275</xdr:colOff>
                    <xdr:row>25</xdr:row>
                    <xdr:rowOff>19050</xdr:rowOff>
                  </to>
                </anchor>
              </controlPr>
            </control>
          </mc:Choice>
        </mc:AlternateContent>
        <mc:AlternateContent xmlns:mc="http://schemas.openxmlformats.org/markup-compatibility/2006">
          <mc:Choice Requires="x14">
            <control shapeId="23712" r:id="rId158" name="Check Box 160">
              <controlPr defaultSize="0" autoFill="0" autoLine="0" autoPict="0">
                <anchor moveWithCells="1">
                  <from>
                    <xdr:col>6</xdr:col>
                    <xdr:colOff>638175</xdr:colOff>
                    <xdr:row>24</xdr:row>
                    <xdr:rowOff>180975</xdr:rowOff>
                  </from>
                  <to>
                    <xdr:col>6</xdr:col>
                    <xdr:colOff>1438275</xdr:colOff>
                    <xdr:row>26</xdr:row>
                    <xdr:rowOff>19050</xdr:rowOff>
                  </to>
                </anchor>
              </controlPr>
            </control>
          </mc:Choice>
        </mc:AlternateContent>
        <mc:AlternateContent xmlns:mc="http://schemas.openxmlformats.org/markup-compatibility/2006">
          <mc:Choice Requires="x14">
            <control shapeId="23713" r:id="rId159" name="Check Box 161">
              <controlPr defaultSize="0" autoFill="0" autoLine="0" autoPict="0">
                <anchor moveWithCells="1">
                  <from>
                    <xdr:col>6</xdr:col>
                    <xdr:colOff>638175</xdr:colOff>
                    <xdr:row>25</xdr:row>
                    <xdr:rowOff>180975</xdr:rowOff>
                  </from>
                  <to>
                    <xdr:col>6</xdr:col>
                    <xdr:colOff>1438275</xdr:colOff>
                    <xdr:row>27</xdr:row>
                    <xdr:rowOff>19050</xdr:rowOff>
                  </to>
                </anchor>
              </controlPr>
            </control>
          </mc:Choice>
        </mc:AlternateContent>
        <mc:AlternateContent xmlns:mc="http://schemas.openxmlformats.org/markup-compatibility/2006">
          <mc:Choice Requires="x14">
            <control shapeId="23714" r:id="rId160" name="Check Box 162">
              <controlPr defaultSize="0" autoFill="0" autoLine="0" autoPict="0">
                <anchor moveWithCells="1">
                  <from>
                    <xdr:col>6</xdr:col>
                    <xdr:colOff>638175</xdr:colOff>
                    <xdr:row>26</xdr:row>
                    <xdr:rowOff>180975</xdr:rowOff>
                  </from>
                  <to>
                    <xdr:col>6</xdr:col>
                    <xdr:colOff>1438275</xdr:colOff>
                    <xdr:row>28</xdr:row>
                    <xdr:rowOff>19050</xdr:rowOff>
                  </to>
                </anchor>
              </controlPr>
            </control>
          </mc:Choice>
        </mc:AlternateContent>
        <mc:AlternateContent xmlns:mc="http://schemas.openxmlformats.org/markup-compatibility/2006">
          <mc:Choice Requires="x14">
            <control shapeId="23715" r:id="rId161" name="Check Box 163">
              <controlPr defaultSize="0" autoFill="0" autoLine="0" autoPict="0">
                <anchor moveWithCells="1">
                  <from>
                    <xdr:col>6</xdr:col>
                    <xdr:colOff>638175</xdr:colOff>
                    <xdr:row>27</xdr:row>
                    <xdr:rowOff>180975</xdr:rowOff>
                  </from>
                  <to>
                    <xdr:col>6</xdr:col>
                    <xdr:colOff>1438275</xdr:colOff>
                    <xdr:row>29</xdr:row>
                    <xdr:rowOff>19050</xdr:rowOff>
                  </to>
                </anchor>
              </controlPr>
            </control>
          </mc:Choice>
        </mc:AlternateContent>
        <mc:AlternateContent xmlns:mc="http://schemas.openxmlformats.org/markup-compatibility/2006">
          <mc:Choice Requires="x14">
            <control shapeId="23716" r:id="rId162" name="Check Box 164">
              <controlPr defaultSize="0" autoFill="0" autoLine="0" autoPict="0">
                <anchor moveWithCells="1">
                  <from>
                    <xdr:col>6</xdr:col>
                    <xdr:colOff>638175</xdr:colOff>
                    <xdr:row>28</xdr:row>
                    <xdr:rowOff>180975</xdr:rowOff>
                  </from>
                  <to>
                    <xdr:col>6</xdr:col>
                    <xdr:colOff>1438275</xdr:colOff>
                    <xdr:row>30</xdr:row>
                    <xdr:rowOff>19050</xdr:rowOff>
                  </to>
                </anchor>
              </controlPr>
            </control>
          </mc:Choice>
        </mc:AlternateContent>
        <mc:AlternateContent xmlns:mc="http://schemas.openxmlformats.org/markup-compatibility/2006">
          <mc:Choice Requires="x14">
            <control shapeId="23717" r:id="rId163" name="Check Box 165">
              <controlPr defaultSize="0" autoFill="0" autoLine="0" autoPict="0">
                <anchor moveWithCells="1">
                  <from>
                    <xdr:col>6</xdr:col>
                    <xdr:colOff>638175</xdr:colOff>
                    <xdr:row>29</xdr:row>
                    <xdr:rowOff>180975</xdr:rowOff>
                  </from>
                  <to>
                    <xdr:col>6</xdr:col>
                    <xdr:colOff>1438275</xdr:colOff>
                    <xdr:row>31</xdr:row>
                    <xdr:rowOff>19050</xdr:rowOff>
                  </to>
                </anchor>
              </controlPr>
            </control>
          </mc:Choice>
        </mc:AlternateContent>
        <mc:AlternateContent xmlns:mc="http://schemas.openxmlformats.org/markup-compatibility/2006">
          <mc:Choice Requires="x14">
            <control shapeId="23718" r:id="rId164" name="Check Box 166">
              <controlPr defaultSize="0" autoFill="0" autoLine="0" autoPict="0">
                <anchor moveWithCells="1">
                  <from>
                    <xdr:col>6</xdr:col>
                    <xdr:colOff>638175</xdr:colOff>
                    <xdr:row>30</xdr:row>
                    <xdr:rowOff>180975</xdr:rowOff>
                  </from>
                  <to>
                    <xdr:col>6</xdr:col>
                    <xdr:colOff>1438275</xdr:colOff>
                    <xdr:row>32</xdr:row>
                    <xdr:rowOff>19050</xdr:rowOff>
                  </to>
                </anchor>
              </controlPr>
            </control>
          </mc:Choice>
        </mc:AlternateContent>
        <mc:AlternateContent xmlns:mc="http://schemas.openxmlformats.org/markup-compatibility/2006">
          <mc:Choice Requires="x14">
            <control shapeId="23719" r:id="rId165" name="Check Box 167">
              <controlPr defaultSize="0" autoFill="0" autoLine="0" autoPict="0">
                <anchor moveWithCells="1">
                  <from>
                    <xdr:col>6</xdr:col>
                    <xdr:colOff>638175</xdr:colOff>
                    <xdr:row>31</xdr:row>
                    <xdr:rowOff>180975</xdr:rowOff>
                  </from>
                  <to>
                    <xdr:col>6</xdr:col>
                    <xdr:colOff>1438275</xdr:colOff>
                    <xdr:row>33</xdr:row>
                    <xdr:rowOff>19050</xdr:rowOff>
                  </to>
                </anchor>
              </controlPr>
            </control>
          </mc:Choice>
        </mc:AlternateContent>
        <mc:AlternateContent xmlns:mc="http://schemas.openxmlformats.org/markup-compatibility/2006">
          <mc:Choice Requires="x14">
            <control shapeId="23720" r:id="rId166" name="Check Box 168">
              <controlPr defaultSize="0" autoFill="0" autoLine="0" autoPict="0">
                <anchor moveWithCells="1">
                  <from>
                    <xdr:col>6</xdr:col>
                    <xdr:colOff>638175</xdr:colOff>
                    <xdr:row>32</xdr:row>
                    <xdr:rowOff>180975</xdr:rowOff>
                  </from>
                  <to>
                    <xdr:col>6</xdr:col>
                    <xdr:colOff>1438275</xdr:colOff>
                    <xdr:row>34</xdr:row>
                    <xdr:rowOff>19050</xdr:rowOff>
                  </to>
                </anchor>
              </controlPr>
            </control>
          </mc:Choice>
        </mc:AlternateContent>
        <mc:AlternateContent xmlns:mc="http://schemas.openxmlformats.org/markup-compatibility/2006">
          <mc:Choice Requires="x14">
            <control shapeId="23721" r:id="rId167" name="Check Box 169">
              <controlPr defaultSize="0" autoFill="0" autoLine="0" autoPict="0">
                <anchor moveWithCells="1">
                  <from>
                    <xdr:col>6</xdr:col>
                    <xdr:colOff>638175</xdr:colOff>
                    <xdr:row>33</xdr:row>
                    <xdr:rowOff>180975</xdr:rowOff>
                  </from>
                  <to>
                    <xdr:col>6</xdr:col>
                    <xdr:colOff>1438275</xdr:colOff>
                    <xdr:row>35</xdr:row>
                    <xdr:rowOff>19050</xdr:rowOff>
                  </to>
                </anchor>
              </controlPr>
            </control>
          </mc:Choice>
        </mc:AlternateContent>
        <mc:AlternateContent xmlns:mc="http://schemas.openxmlformats.org/markup-compatibility/2006">
          <mc:Choice Requires="x14">
            <control shapeId="23722" r:id="rId168" name="Check Box 170">
              <controlPr defaultSize="0" autoFill="0" autoLine="0" autoPict="0">
                <anchor moveWithCells="1">
                  <from>
                    <xdr:col>6</xdr:col>
                    <xdr:colOff>638175</xdr:colOff>
                    <xdr:row>34</xdr:row>
                    <xdr:rowOff>180975</xdr:rowOff>
                  </from>
                  <to>
                    <xdr:col>6</xdr:col>
                    <xdr:colOff>1438275</xdr:colOff>
                    <xdr:row>38</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264"/>
  <sheetViews>
    <sheetView topLeftCell="A2" workbookViewId="0"/>
  </sheetViews>
  <sheetFormatPr defaultRowHeight="15" x14ac:dyDescent="0.25"/>
  <cols>
    <col min="1" max="1" width="44.7109375" customWidth="1"/>
  </cols>
  <sheetData>
    <row r="1" spans="1:1" x14ac:dyDescent="0.25">
      <c r="A1" t="s">
        <v>870</v>
      </c>
    </row>
    <row r="2" spans="1:1" x14ac:dyDescent="0.25">
      <c r="A2" t="s">
        <v>130</v>
      </c>
    </row>
    <row r="3" spans="1:1" x14ac:dyDescent="0.25">
      <c r="A3" t="s">
        <v>871</v>
      </c>
    </row>
    <row r="4" spans="1:1" x14ac:dyDescent="0.25">
      <c r="A4" t="s">
        <v>869</v>
      </c>
    </row>
    <row r="5" spans="1:1" x14ac:dyDescent="0.25">
      <c r="A5" t="s">
        <v>872</v>
      </c>
    </row>
    <row r="6" spans="1:1" x14ac:dyDescent="0.25">
      <c r="A6" t="s">
        <v>873</v>
      </c>
    </row>
    <row r="7" spans="1:1" x14ac:dyDescent="0.25">
      <c r="A7" t="s">
        <v>874</v>
      </c>
    </row>
    <row r="8" spans="1:1" x14ac:dyDescent="0.25">
      <c r="A8" t="s">
        <v>875</v>
      </c>
    </row>
    <row r="9" spans="1:1" x14ac:dyDescent="0.25">
      <c r="A9" t="s">
        <v>876</v>
      </c>
    </row>
    <row r="10" spans="1:1" x14ac:dyDescent="0.25">
      <c r="A10" t="s">
        <v>877</v>
      </c>
    </row>
    <row r="11" spans="1:1" x14ac:dyDescent="0.25">
      <c r="A11" t="s">
        <v>878</v>
      </c>
    </row>
    <row r="12" spans="1:1" x14ac:dyDescent="0.25">
      <c r="A12" t="s">
        <v>879</v>
      </c>
    </row>
    <row r="13" spans="1:1" x14ac:dyDescent="0.25">
      <c r="A13" t="s">
        <v>880</v>
      </c>
    </row>
    <row r="14" spans="1:1" x14ac:dyDescent="0.25">
      <c r="A14" t="s">
        <v>131</v>
      </c>
    </row>
    <row r="15" spans="1:1" x14ac:dyDescent="0.25">
      <c r="A15" t="s">
        <v>881</v>
      </c>
    </row>
    <row r="16" spans="1:1" x14ac:dyDescent="0.25">
      <c r="A16" t="s">
        <v>132</v>
      </c>
    </row>
    <row r="17" spans="1:1" x14ac:dyDescent="0.25">
      <c r="A17" t="s">
        <v>9</v>
      </c>
    </row>
    <row r="18" spans="1:1" x14ac:dyDescent="0.25">
      <c r="A18" t="s">
        <v>133</v>
      </c>
    </row>
    <row r="19" spans="1:1" x14ac:dyDescent="0.25">
      <c r="A19" t="s">
        <v>882</v>
      </c>
    </row>
    <row r="20" spans="1:1" x14ac:dyDescent="0.25">
      <c r="A20" t="s">
        <v>135</v>
      </c>
    </row>
    <row r="21" spans="1:1" x14ac:dyDescent="0.25">
      <c r="A21" t="s">
        <v>883</v>
      </c>
    </row>
    <row r="22" spans="1:1" x14ac:dyDescent="0.25">
      <c r="A22" t="s">
        <v>884</v>
      </c>
    </row>
    <row r="23" spans="1:1" x14ac:dyDescent="0.25">
      <c r="A23" t="s">
        <v>885</v>
      </c>
    </row>
    <row r="24" spans="1:1" x14ac:dyDescent="0.25">
      <c r="A24" t="s">
        <v>10</v>
      </c>
    </row>
    <row r="25" spans="1:1" x14ac:dyDescent="0.25">
      <c r="A25" t="s">
        <v>886</v>
      </c>
    </row>
    <row r="26" spans="1:1" x14ac:dyDescent="0.25">
      <c r="A26" t="s">
        <v>887</v>
      </c>
    </row>
    <row r="27" spans="1:1" x14ac:dyDescent="0.25">
      <c r="A27" t="s">
        <v>136</v>
      </c>
    </row>
    <row r="28" spans="1:1" x14ac:dyDescent="0.25">
      <c r="A28" t="s">
        <v>888</v>
      </c>
    </row>
    <row r="29" spans="1:1" x14ac:dyDescent="0.25">
      <c r="A29" t="s">
        <v>889</v>
      </c>
    </row>
    <row r="30" spans="1:1" x14ac:dyDescent="0.25">
      <c r="A30" t="s">
        <v>890</v>
      </c>
    </row>
    <row r="31" spans="1:1" x14ac:dyDescent="0.25">
      <c r="A31" t="s">
        <v>891</v>
      </c>
    </row>
    <row r="32" spans="1:1" x14ac:dyDescent="0.25">
      <c r="A32" t="s">
        <v>892</v>
      </c>
    </row>
    <row r="33" spans="1:1" x14ac:dyDescent="0.25">
      <c r="A33" t="s">
        <v>893</v>
      </c>
    </row>
    <row r="34" spans="1:1" x14ac:dyDescent="0.25">
      <c r="A34" t="s">
        <v>137</v>
      </c>
    </row>
    <row r="35" spans="1:1" x14ac:dyDescent="0.25">
      <c r="A35" t="s">
        <v>894</v>
      </c>
    </row>
    <row r="36" spans="1:1" x14ac:dyDescent="0.25">
      <c r="A36" t="s">
        <v>138</v>
      </c>
    </row>
    <row r="37" spans="1:1" x14ac:dyDescent="0.25">
      <c r="A37" t="s">
        <v>895</v>
      </c>
    </row>
    <row r="38" spans="1:1" x14ac:dyDescent="0.25">
      <c r="A38" t="s">
        <v>11</v>
      </c>
    </row>
    <row r="39" spans="1:1" x14ac:dyDescent="0.25">
      <c r="A39" t="s">
        <v>896</v>
      </c>
    </row>
    <row r="40" spans="1:1" x14ac:dyDescent="0.25">
      <c r="A40" t="s">
        <v>139</v>
      </c>
    </row>
    <row r="41" spans="1:1" x14ac:dyDescent="0.25">
      <c r="A41" t="s">
        <v>897</v>
      </c>
    </row>
    <row r="42" spans="1:1" x14ac:dyDescent="0.25">
      <c r="A42" t="s">
        <v>898</v>
      </c>
    </row>
    <row r="43" spans="1:1" x14ac:dyDescent="0.25">
      <c r="A43" t="s">
        <v>720</v>
      </c>
    </row>
    <row r="44" spans="1:1" x14ac:dyDescent="0.25">
      <c r="A44" t="s">
        <v>140</v>
      </c>
    </row>
    <row r="45" spans="1:1" x14ac:dyDescent="0.25">
      <c r="A45" t="s">
        <v>721</v>
      </c>
    </row>
    <row r="46" spans="1:1" x14ac:dyDescent="0.25">
      <c r="A46" t="s">
        <v>722</v>
      </c>
    </row>
    <row r="47" spans="1:1" x14ac:dyDescent="0.25">
      <c r="A47" t="s">
        <v>723</v>
      </c>
    </row>
    <row r="48" spans="1:1" x14ac:dyDescent="0.25">
      <c r="A48" t="s">
        <v>141</v>
      </c>
    </row>
    <row r="49" spans="1:1" x14ac:dyDescent="0.25">
      <c r="A49" t="s">
        <v>142</v>
      </c>
    </row>
    <row r="50" spans="1:1" x14ac:dyDescent="0.25">
      <c r="A50" t="s">
        <v>143</v>
      </c>
    </row>
    <row r="51" spans="1:1" x14ac:dyDescent="0.25">
      <c r="A51" t="s">
        <v>724</v>
      </c>
    </row>
    <row r="52" spans="1:1" x14ac:dyDescent="0.25">
      <c r="A52" t="s">
        <v>725</v>
      </c>
    </row>
    <row r="53" spans="1:1" x14ac:dyDescent="0.25">
      <c r="A53" t="s">
        <v>726</v>
      </c>
    </row>
    <row r="54" spans="1:1" x14ac:dyDescent="0.25">
      <c r="A54" t="s">
        <v>727</v>
      </c>
    </row>
    <row r="55" spans="1:1" x14ac:dyDescent="0.25">
      <c r="A55" t="s">
        <v>728</v>
      </c>
    </row>
    <row r="56" spans="1:1" x14ac:dyDescent="0.25">
      <c r="A56" t="s">
        <v>729</v>
      </c>
    </row>
    <row r="57" spans="1:1" x14ac:dyDescent="0.25">
      <c r="A57" t="s">
        <v>730</v>
      </c>
    </row>
    <row r="58" spans="1:1" x14ac:dyDescent="0.25">
      <c r="A58" t="s">
        <v>731</v>
      </c>
    </row>
    <row r="59" spans="1:1" x14ac:dyDescent="0.25">
      <c r="A59" t="s">
        <v>735</v>
      </c>
    </row>
    <row r="60" spans="1:1" x14ac:dyDescent="0.25">
      <c r="A60" t="s">
        <v>12</v>
      </c>
    </row>
    <row r="61" spans="1:1" x14ac:dyDescent="0.25">
      <c r="A61" t="s">
        <v>732</v>
      </c>
    </row>
    <row r="62" spans="1:1" x14ac:dyDescent="0.25">
      <c r="A62" t="s">
        <v>733</v>
      </c>
    </row>
    <row r="63" spans="1:1" x14ac:dyDescent="0.25">
      <c r="A63" t="s">
        <v>13</v>
      </c>
    </row>
    <row r="64" spans="1:1" x14ac:dyDescent="0.25">
      <c r="A64" t="s">
        <v>899</v>
      </c>
    </row>
    <row r="65" spans="1:1" x14ac:dyDescent="0.25">
      <c r="A65" t="s">
        <v>127</v>
      </c>
    </row>
    <row r="66" spans="1:1" x14ac:dyDescent="0.25">
      <c r="A66" t="s">
        <v>15</v>
      </c>
    </row>
    <row r="67" spans="1:1" x14ac:dyDescent="0.25">
      <c r="A67" t="s">
        <v>736</v>
      </c>
    </row>
    <row r="68" spans="1:1" x14ac:dyDescent="0.25">
      <c r="A68" t="s">
        <v>737</v>
      </c>
    </row>
    <row r="69" spans="1:1" x14ac:dyDescent="0.25">
      <c r="A69" t="s">
        <v>738</v>
      </c>
    </row>
    <row r="70" spans="1:1" x14ac:dyDescent="0.25">
      <c r="A70" t="s">
        <v>145</v>
      </c>
    </row>
    <row r="71" spans="1:1" x14ac:dyDescent="0.25">
      <c r="A71" t="s">
        <v>739</v>
      </c>
    </row>
    <row r="72" spans="1:1" x14ac:dyDescent="0.25">
      <c r="A72" t="s">
        <v>146</v>
      </c>
    </row>
    <row r="73" spans="1:1" x14ac:dyDescent="0.25">
      <c r="A73" t="s">
        <v>740</v>
      </c>
    </row>
    <row r="74" spans="1:1" x14ac:dyDescent="0.25">
      <c r="A74" t="s">
        <v>147</v>
      </c>
    </row>
    <row r="75" spans="1:1" x14ac:dyDescent="0.25">
      <c r="A75" t="s">
        <v>126</v>
      </c>
    </row>
    <row r="76" spans="1:1" x14ac:dyDescent="0.25">
      <c r="A76" t="s">
        <v>741</v>
      </c>
    </row>
    <row r="77" spans="1:1" x14ac:dyDescent="0.25">
      <c r="A77" t="s">
        <v>742</v>
      </c>
    </row>
    <row r="78" spans="1:1" x14ac:dyDescent="0.25">
      <c r="A78" t="s">
        <v>16</v>
      </c>
    </row>
    <row r="79" spans="1:1" x14ac:dyDescent="0.25">
      <c r="A79" t="s">
        <v>743</v>
      </c>
    </row>
    <row r="80" spans="1:1" x14ac:dyDescent="0.25">
      <c r="A80" t="s">
        <v>744</v>
      </c>
    </row>
    <row r="81" spans="1:1" x14ac:dyDescent="0.25">
      <c r="A81" t="s">
        <v>745</v>
      </c>
    </row>
    <row r="82" spans="1:1" x14ac:dyDescent="0.25">
      <c r="A82" t="s">
        <v>746</v>
      </c>
    </row>
    <row r="83" spans="1:1" x14ac:dyDescent="0.25">
      <c r="A83" t="s">
        <v>747</v>
      </c>
    </row>
    <row r="84" spans="1:1" x14ac:dyDescent="0.25">
      <c r="A84" t="s">
        <v>17</v>
      </c>
    </row>
    <row r="85" spans="1:1" x14ac:dyDescent="0.25">
      <c r="A85" t="s">
        <v>18</v>
      </c>
    </row>
    <row r="86" spans="1:1" x14ac:dyDescent="0.25">
      <c r="A86" t="s">
        <v>748</v>
      </c>
    </row>
    <row r="87" spans="1:1" x14ac:dyDescent="0.25">
      <c r="A87" t="s">
        <v>749</v>
      </c>
    </row>
    <row r="88" spans="1:1" x14ac:dyDescent="0.25">
      <c r="A88" t="s">
        <v>750</v>
      </c>
    </row>
    <row r="89" spans="1:1" x14ac:dyDescent="0.25">
      <c r="A89" t="s">
        <v>900</v>
      </c>
    </row>
    <row r="90" spans="1:1" x14ac:dyDescent="0.25">
      <c r="A90" t="s">
        <v>752</v>
      </c>
    </row>
    <row r="91" spans="1:1" x14ac:dyDescent="0.25">
      <c r="A91" t="s">
        <v>150</v>
      </c>
    </row>
    <row r="92" spans="1:1" x14ac:dyDescent="0.25">
      <c r="A92" t="s">
        <v>19</v>
      </c>
    </row>
    <row r="93" spans="1:1" x14ac:dyDescent="0.25">
      <c r="A93" t="s">
        <v>753</v>
      </c>
    </row>
    <row r="94" spans="1:1" x14ac:dyDescent="0.25">
      <c r="A94" t="s">
        <v>151</v>
      </c>
    </row>
    <row r="95" spans="1:1" x14ac:dyDescent="0.25">
      <c r="A95" t="s">
        <v>20</v>
      </c>
    </row>
    <row r="96" spans="1:1" x14ac:dyDescent="0.25">
      <c r="A96" t="s">
        <v>754</v>
      </c>
    </row>
    <row r="97" spans="1:1" x14ac:dyDescent="0.25">
      <c r="A97" t="s">
        <v>755</v>
      </c>
    </row>
    <row r="98" spans="1:1" x14ac:dyDescent="0.25">
      <c r="A98" t="s">
        <v>756</v>
      </c>
    </row>
    <row r="99" spans="1:1" x14ac:dyDescent="0.25">
      <c r="A99" t="s">
        <v>757</v>
      </c>
    </row>
    <row r="100" spans="1:1" x14ac:dyDescent="0.25">
      <c r="A100" t="s">
        <v>758</v>
      </c>
    </row>
    <row r="101" spans="1:1" x14ac:dyDescent="0.25">
      <c r="A101" t="s">
        <v>152</v>
      </c>
    </row>
    <row r="102" spans="1:1" x14ac:dyDescent="0.25">
      <c r="A102" t="s">
        <v>759</v>
      </c>
    </row>
    <row r="103" spans="1:1" x14ac:dyDescent="0.25">
      <c r="A103" t="s">
        <v>760</v>
      </c>
    </row>
    <row r="104" spans="1:1" x14ac:dyDescent="0.25">
      <c r="A104" t="s">
        <v>761</v>
      </c>
    </row>
    <row r="105" spans="1:1" x14ac:dyDescent="0.25">
      <c r="A105" t="s">
        <v>762</v>
      </c>
    </row>
    <row r="106" spans="1:1" x14ac:dyDescent="0.25">
      <c r="A106" t="s">
        <v>763</v>
      </c>
    </row>
    <row r="107" spans="1:1" x14ac:dyDescent="0.25">
      <c r="A107" t="s">
        <v>764</v>
      </c>
    </row>
    <row r="108" spans="1:1" x14ac:dyDescent="0.25">
      <c r="A108" t="s">
        <v>765</v>
      </c>
    </row>
    <row r="109" spans="1:1" x14ac:dyDescent="0.25">
      <c r="A109" t="s">
        <v>153</v>
      </c>
    </row>
    <row r="110" spans="1:1" x14ac:dyDescent="0.25">
      <c r="A110" t="s">
        <v>21</v>
      </c>
    </row>
    <row r="111" spans="1:1" x14ac:dyDescent="0.25">
      <c r="A111" t="s">
        <v>22</v>
      </c>
    </row>
    <row r="112" spans="1:1" x14ac:dyDescent="0.25">
      <c r="A112" t="s">
        <v>766</v>
      </c>
    </row>
    <row r="113" spans="1:1" x14ac:dyDescent="0.25">
      <c r="A113" t="s">
        <v>154</v>
      </c>
    </row>
    <row r="114" spans="1:1" x14ac:dyDescent="0.25">
      <c r="A114" t="s">
        <v>767</v>
      </c>
    </row>
    <row r="115" spans="1:1" x14ac:dyDescent="0.25">
      <c r="A115" t="s">
        <v>155</v>
      </c>
    </row>
    <row r="116" spans="1:1" x14ac:dyDescent="0.25">
      <c r="A116" t="s">
        <v>125</v>
      </c>
    </row>
    <row r="117" spans="1:1" x14ac:dyDescent="0.25">
      <c r="A117" t="s">
        <v>156</v>
      </c>
    </row>
    <row r="118" spans="1:1" x14ac:dyDescent="0.25">
      <c r="A118" t="s">
        <v>157</v>
      </c>
    </row>
    <row r="119" spans="1:1" x14ac:dyDescent="0.25">
      <c r="A119" t="s">
        <v>23</v>
      </c>
    </row>
    <row r="120" spans="1:1" x14ac:dyDescent="0.25">
      <c r="A120" t="s">
        <v>768</v>
      </c>
    </row>
    <row r="121" spans="1:1" x14ac:dyDescent="0.25">
      <c r="A121" t="s">
        <v>158</v>
      </c>
    </row>
    <row r="122" spans="1:1" x14ac:dyDescent="0.25">
      <c r="A122" t="s">
        <v>159</v>
      </c>
    </row>
    <row r="123" spans="1:1" x14ac:dyDescent="0.25">
      <c r="A123" t="s">
        <v>160</v>
      </c>
    </row>
    <row r="124" spans="1:1" x14ac:dyDescent="0.25">
      <c r="A124" t="s">
        <v>161</v>
      </c>
    </row>
    <row r="125" spans="1:1" x14ac:dyDescent="0.25">
      <c r="A125" t="s">
        <v>769</v>
      </c>
    </row>
    <row r="126" spans="1:1" x14ac:dyDescent="0.25">
      <c r="A126" t="s">
        <v>770</v>
      </c>
    </row>
    <row r="127" spans="1:1" x14ac:dyDescent="0.25">
      <c r="A127" t="s">
        <v>771</v>
      </c>
    </row>
    <row r="128" spans="1:1" x14ac:dyDescent="0.25">
      <c r="A128" t="s">
        <v>772</v>
      </c>
    </row>
    <row r="129" spans="1:1" x14ac:dyDescent="0.25">
      <c r="A129" t="s">
        <v>163</v>
      </c>
    </row>
    <row r="130" spans="1:1" x14ac:dyDescent="0.25">
      <c r="A130" t="s">
        <v>773</v>
      </c>
    </row>
    <row r="131" spans="1:1" x14ac:dyDescent="0.25">
      <c r="A131" t="s">
        <v>774</v>
      </c>
    </row>
    <row r="132" spans="1:1" x14ac:dyDescent="0.25">
      <c r="A132" t="s">
        <v>24</v>
      </c>
    </row>
    <row r="133" spans="1:1" x14ac:dyDescent="0.25">
      <c r="A133" t="s">
        <v>775</v>
      </c>
    </row>
    <row r="134" spans="1:1" x14ac:dyDescent="0.25">
      <c r="A134" t="s">
        <v>776</v>
      </c>
    </row>
    <row r="135" spans="1:1" x14ac:dyDescent="0.25">
      <c r="A135" t="s">
        <v>164</v>
      </c>
    </row>
    <row r="136" spans="1:1" x14ac:dyDescent="0.25">
      <c r="A136" t="s">
        <v>777</v>
      </c>
    </row>
    <row r="137" spans="1:1" x14ac:dyDescent="0.25">
      <c r="A137" t="s">
        <v>165</v>
      </c>
    </row>
    <row r="138" spans="1:1" x14ac:dyDescent="0.25">
      <c r="A138" t="s">
        <v>26</v>
      </c>
    </row>
    <row r="139" spans="1:1" x14ac:dyDescent="0.25">
      <c r="A139" t="s">
        <v>27</v>
      </c>
    </row>
    <row r="140" spans="1:1" x14ac:dyDescent="0.25">
      <c r="A140" t="s">
        <v>778</v>
      </c>
    </row>
    <row r="141" spans="1:1" x14ac:dyDescent="0.25">
      <c r="A141" t="s">
        <v>779</v>
      </c>
    </row>
    <row r="142" spans="1:1" x14ac:dyDescent="0.25">
      <c r="A142" t="s">
        <v>780</v>
      </c>
    </row>
    <row r="143" spans="1:1" x14ac:dyDescent="0.25">
      <c r="A143" t="s">
        <v>167</v>
      </c>
    </row>
    <row r="144" spans="1:1" x14ac:dyDescent="0.25">
      <c r="A144" t="s">
        <v>781</v>
      </c>
    </row>
    <row r="145" spans="1:1" x14ac:dyDescent="0.25">
      <c r="A145" t="s">
        <v>782</v>
      </c>
    </row>
    <row r="146" spans="1:1" x14ac:dyDescent="0.25">
      <c r="A146" t="s">
        <v>28</v>
      </c>
    </row>
    <row r="147" spans="1:1" x14ac:dyDescent="0.25">
      <c r="A147" t="s">
        <v>783</v>
      </c>
    </row>
    <row r="148" spans="1:1" x14ac:dyDescent="0.25">
      <c r="A148" t="s">
        <v>784</v>
      </c>
    </row>
    <row r="149" spans="1:1" x14ac:dyDescent="0.25">
      <c r="A149" t="s">
        <v>785</v>
      </c>
    </row>
    <row r="150" spans="1:1" x14ac:dyDescent="0.25">
      <c r="A150" t="s">
        <v>168</v>
      </c>
    </row>
    <row r="151" spans="1:1" x14ac:dyDescent="0.25">
      <c r="A151" t="s">
        <v>786</v>
      </c>
    </row>
    <row r="152" spans="1:1" x14ac:dyDescent="0.25">
      <c r="A152" t="s">
        <v>169</v>
      </c>
    </row>
    <row r="153" spans="1:1" x14ac:dyDescent="0.25">
      <c r="A153" t="s">
        <v>787</v>
      </c>
    </row>
    <row r="154" spans="1:1" x14ac:dyDescent="0.25">
      <c r="A154" t="s">
        <v>788</v>
      </c>
    </row>
    <row r="155" spans="1:1" x14ac:dyDescent="0.25">
      <c r="A155" t="s">
        <v>789</v>
      </c>
    </row>
    <row r="156" spans="1:1" x14ac:dyDescent="0.25">
      <c r="A156" t="s">
        <v>790</v>
      </c>
    </row>
    <row r="157" spans="1:1" x14ac:dyDescent="0.25">
      <c r="A157" t="s">
        <v>791</v>
      </c>
    </row>
    <row r="158" spans="1:1" x14ac:dyDescent="0.25">
      <c r="A158" t="s">
        <v>792</v>
      </c>
    </row>
    <row r="159" spans="1:1" x14ac:dyDescent="0.25">
      <c r="A159" t="s">
        <v>793</v>
      </c>
    </row>
    <row r="160" spans="1:1" x14ac:dyDescent="0.25">
      <c r="A160" t="s">
        <v>170</v>
      </c>
    </row>
    <row r="161" spans="1:1" x14ac:dyDescent="0.25">
      <c r="A161" t="s">
        <v>794</v>
      </c>
    </row>
    <row r="162" spans="1:1" x14ac:dyDescent="0.25">
      <c r="A162" t="s">
        <v>795</v>
      </c>
    </row>
    <row r="163" spans="1:1" x14ac:dyDescent="0.25">
      <c r="A163" t="s">
        <v>796</v>
      </c>
    </row>
    <row r="164" spans="1:1" x14ac:dyDescent="0.25">
      <c r="A164" t="s">
        <v>797</v>
      </c>
    </row>
    <row r="165" spans="1:1" x14ac:dyDescent="0.25">
      <c r="A165" t="s">
        <v>798</v>
      </c>
    </row>
    <row r="166" spans="1:1" x14ac:dyDescent="0.25">
      <c r="A166" t="s">
        <v>172</v>
      </c>
    </row>
    <row r="167" spans="1:1" x14ac:dyDescent="0.25">
      <c r="A167" t="s">
        <v>173</v>
      </c>
    </row>
    <row r="168" spans="1:1" x14ac:dyDescent="0.25">
      <c r="A168" t="s">
        <v>799</v>
      </c>
    </row>
    <row r="169" spans="1:1" x14ac:dyDescent="0.25">
      <c r="A169" t="s">
        <v>128</v>
      </c>
    </row>
    <row r="170" spans="1:1" x14ac:dyDescent="0.25">
      <c r="A170" t="s">
        <v>800</v>
      </c>
    </row>
    <row r="171" spans="1:1" x14ac:dyDescent="0.25">
      <c r="A171" t="s">
        <v>801</v>
      </c>
    </row>
    <row r="172" spans="1:1" x14ac:dyDescent="0.25">
      <c r="A172" t="s">
        <v>802</v>
      </c>
    </row>
    <row r="173" spans="1:1" x14ac:dyDescent="0.25">
      <c r="A173" t="s">
        <v>174</v>
      </c>
    </row>
    <row r="174" spans="1:1" x14ac:dyDescent="0.25">
      <c r="A174" t="s">
        <v>803</v>
      </c>
    </row>
    <row r="175" spans="1:1" x14ac:dyDescent="0.25">
      <c r="A175" t="s">
        <v>804</v>
      </c>
    </row>
    <row r="176" spans="1:1" x14ac:dyDescent="0.25">
      <c r="A176" t="s">
        <v>805</v>
      </c>
    </row>
    <row r="177" spans="1:1" x14ac:dyDescent="0.25">
      <c r="A177" t="s">
        <v>806</v>
      </c>
    </row>
    <row r="178" spans="1:1" x14ac:dyDescent="0.25">
      <c r="A178" t="s">
        <v>30</v>
      </c>
    </row>
    <row r="179" spans="1:1" x14ac:dyDescent="0.25">
      <c r="A179" t="s">
        <v>175</v>
      </c>
    </row>
    <row r="180" spans="1:1" x14ac:dyDescent="0.25">
      <c r="A180" t="s">
        <v>97</v>
      </c>
    </row>
    <row r="181" spans="1:1" x14ac:dyDescent="0.25">
      <c r="A181" t="s">
        <v>176</v>
      </c>
    </row>
    <row r="182" spans="1:1" x14ac:dyDescent="0.25">
      <c r="A182" t="s">
        <v>807</v>
      </c>
    </row>
    <row r="183" spans="1:1" x14ac:dyDescent="0.25">
      <c r="A183" t="s">
        <v>808</v>
      </c>
    </row>
    <row r="184" spans="1:1" x14ac:dyDescent="0.25">
      <c r="A184" t="s">
        <v>177</v>
      </c>
    </row>
    <row r="185" spans="1:1" x14ac:dyDescent="0.25">
      <c r="A185" t="s">
        <v>809</v>
      </c>
    </row>
    <row r="186" spans="1:1" x14ac:dyDescent="0.25">
      <c r="A186" t="s">
        <v>810</v>
      </c>
    </row>
    <row r="187" spans="1:1" x14ac:dyDescent="0.25">
      <c r="A187" t="s">
        <v>178</v>
      </c>
    </row>
    <row r="188" spans="1:1" x14ac:dyDescent="0.25">
      <c r="A188" t="s">
        <v>811</v>
      </c>
    </row>
    <row r="189" spans="1:1" x14ac:dyDescent="0.25">
      <c r="A189" t="s">
        <v>812</v>
      </c>
    </row>
    <row r="190" spans="1:1" x14ac:dyDescent="0.25">
      <c r="A190" t="s">
        <v>31</v>
      </c>
    </row>
    <row r="191" spans="1:1" x14ac:dyDescent="0.25">
      <c r="A191" t="s">
        <v>32</v>
      </c>
    </row>
    <row r="192" spans="1:1" x14ac:dyDescent="0.25">
      <c r="A192" t="s">
        <v>813</v>
      </c>
    </row>
    <row r="193" spans="1:1" x14ac:dyDescent="0.25">
      <c r="A193" t="s">
        <v>814</v>
      </c>
    </row>
    <row r="194" spans="1:1" x14ac:dyDescent="0.25">
      <c r="A194" t="s">
        <v>816</v>
      </c>
    </row>
    <row r="195" spans="1:1" x14ac:dyDescent="0.25">
      <c r="A195" t="s">
        <v>33</v>
      </c>
    </row>
    <row r="196" spans="1:1" x14ac:dyDescent="0.25">
      <c r="A196" t="s">
        <v>815</v>
      </c>
    </row>
    <row r="197" spans="1:1" x14ac:dyDescent="0.25">
      <c r="A197" t="s">
        <v>180</v>
      </c>
    </row>
    <row r="198" spans="1:1" x14ac:dyDescent="0.25">
      <c r="A198" t="s">
        <v>817</v>
      </c>
    </row>
    <row r="199" spans="1:1" x14ac:dyDescent="0.25">
      <c r="A199" t="s">
        <v>818</v>
      </c>
    </row>
    <row r="200" spans="1:1" x14ac:dyDescent="0.25">
      <c r="A200" t="s">
        <v>819</v>
      </c>
    </row>
    <row r="201" spans="1:1" x14ac:dyDescent="0.25">
      <c r="A201" t="s">
        <v>820</v>
      </c>
    </row>
    <row r="202" spans="1:1" x14ac:dyDescent="0.25">
      <c r="A202" t="s">
        <v>821</v>
      </c>
    </row>
    <row r="203" spans="1:1" x14ac:dyDescent="0.25">
      <c r="A203" t="s">
        <v>822</v>
      </c>
    </row>
    <row r="204" spans="1:1" x14ac:dyDescent="0.25">
      <c r="A204" t="s">
        <v>823</v>
      </c>
    </row>
    <row r="205" spans="1:1" x14ac:dyDescent="0.25">
      <c r="A205" t="s">
        <v>824</v>
      </c>
    </row>
    <row r="206" spans="1:1" x14ac:dyDescent="0.25">
      <c r="A206" t="s">
        <v>825</v>
      </c>
    </row>
    <row r="207" spans="1:1" x14ac:dyDescent="0.25">
      <c r="A207" t="s">
        <v>826</v>
      </c>
    </row>
    <row r="208" spans="1:1" x14ac:dyDescent="0.25">
      <c r="A208" t="s">
        <v>181</v>
      </c>
    </row>
    <row r="209" spans="1:1" x14ac:dyDescent="0.25">
      <c r="A209" t="s">
        <v>182</v>
      </c>
    </row>
    <row r="210" spans="1:1" x14ac:dyDescent="0.25">
      <c r="A210" t="s">
        <v>827</v>
      </c>
    </row>
    <row r="211" spans="1:1" x14ac:dyDescent="0.25">
      <c r="A211" t="s">
        <v>828</v>
      </c>
    </row>
    <row r="212" spans="1:1" x14ac:dyDescent="0.25">
      <c r="A212" t="s">
        <v>829</v>
      </c>
    </row>
    <row r="213" spans="1:1" x14ac:dyDescent="0.25">
      <c r="A213" t="s">
        <v>183</v>
      </c>
    </row>
    <row r="214" spans="1:1" x14ac:dyDescent="0.25">
      <c r="A214" t="s">
        <v>830</v>
      </c>
    </row>
    <row r="215" spans="1:1" x14ac:dyDescent="0.25">
      <c r="A215" t="s">
        <v>184</v>
      </c>
    </row>
    <row r="216" spans="1:1" x14ac:dyDescent="0.25">
      <c r="A216" t="s">
        <v>831</v>
      </c>
    </row>
    <row r="217" spans="1:1" x14ac:dyDescent="0.25">
      <c r="A217" t="s">
        <v>34</v>
      </c>
    </row>
    <row r="218" spans="1:1" x14ac:dyDescent="0.25">
      <c r="A218" t="s">
        <v>35</v>
      </c>
    </row>
    <row r="219" spans="1:1" x14ac:dyDescent="0.25">
      <c r="A219" t="s">
        <v>832</v>
      </c>
    </row>
    <row r="220" spans="1:1" x14ac:dyDescent="0.25">
      <c r="A220" t="s">
        <v>833</v>
      </c>
    </row>
    <row r="221" spans="1:1" x14ac:dyDescent="0.25">
      <c r="A221" t="s">
        <v>186</v>
      </c>
    </row>
    <row r="222" spans="1:1" x14ac:dyDescent="0.25">
      <c r="A222" t="s">
        <v>834</v>
      </c>
    </row>
    <row r="223" spans="1:1" x14ac:dyDescent="0.25">
      <c r="A223" t="s">
        <v>835</v>
      </c>
    </row>
    <row r="224" spans="1:1" x14ac:dyDescent="0.25">
      <c r="A224" t="s">
        <v>36</v>
      </c>
    </row>
    <row r="225" spans="1:1" x14ac:dyDescent="0.25">
      <c r="A225" t="s">
        <v>836</v>
      </c>
    </row>
    <row r="226" spans="1:1" x14ac:dyDescent="0.25">
      <c r="A226" t="s">
        <v>837</v>
      </c>
    </row>
    <row r="227" spans="1:1" x14ac:dyDescent="0.25">
      <c r="A227" t="s">
        <v>838</v>
      </c>
    </row>
    <row r="228" spans="1:1" x14ac:dyDescent="0.25">
      <c r="A228" t="s">
        <v>839</v>
      </c>
    </row>
    <row r="229" spans="1:1" x14ac:dyDescent="0.25">
      <c r="A229" t="s">
        <v>37</v>
      </c>
    </row>
    <row r="230" spans="1:1" x14ac:dyDescent="0.25">
      <c r="A230" t="s">
        <v>187</v>
      </c>
    </row>
    <row r="231" spans="1:1" x14ac:dyDescent="0.25">
      <c r="A231" t="s">
        <v>840</v>
      </c>
    </row>
    <row r="232" spans="1:1" x14ac:dyDescent="0.25">
      <c r="A232" t="s">
        <v>841</v>
      </c>
    </row>
    <row r="233" spans="1:1" x14ac:dyDescent="0.25">
      <c r="A233" t="s">
        <v>842</v>
      </c>
    </row>
    <row r="234" spans="1:1" x14ac:dyDescent="0.25">
      <c r="A234" t="s">
        <v>843</v>
      </c>
    </row>
    <row r="235" spans="1:1" x14ac:dyDescent="0.25">
      <c r="A235" t="s">
        <v>189</v>
      </c>
    </row>
    <row r="236" spans="1:1" x14ac:dyDescent="0.25">
      <c r="A236" t="s">
        <v>844</v>
      </c>
    </row>
    <row r="237" spans="1:1" x14ac:dyDescent="0.25">
      <c r="A237" t="s">
        <v>845</v>
      </c>
    </row>
    <row r="238" spans="1:1" x14ac:dyDescent="0.25">
      <c r="A238" t="s">
        <v>846</v>
      </c>
    </row>
    <row r="239" spans="1:1" x14ac:dyDescent="0.25">
      <c r="A239" t="s">
        <v>847</v>
      </c>
    </row>
    <row r="240" spans="1:1" x14ac:dyDescent="0.25">
      <c r="A240" t="s">
        <v>848</v>
      </c>
    </row>
    <row r="241" spans="1:1" x14ac:dyDescent="0.25">
      <c r="A241" t="s">
        <v>849</v>
      </c>
    </row>
    <row r="242" spans="1:1" x14ac:dyDescent="0.25">
      <c r="A242" t="s">
        <v>190</v>
      </c>
    </row>
    <row r="243" spans="1:1" x14ac:dyDescent="0.25">
      <c r="A243" t="s">
        <v>850</v>
      </c>
    </row>
    <row r="244" spans="1:1" x14ac:dyDescent="0.25">
      <c r="A244" t="s">
        <v>851</v>
      </c>
    </row>
    <row r="245" spans="1:1" x14ac:dyDescent="0.25">
      <c r="A245" t="s">
        <v>852</v>
      </c>
    </row>
    <row r="246" spans="1:1" x14ac:dyDescent="0.25">
      <c r="A246" t="s">
        <v>853</v>
      </c>
    </row>
    <row r="247" spans="1:1" x14ac:dyDescent="0.25">
      <c r="A247" t="s">
        <v>192</v>
      </c>
    </row>
    <row r="248" spans="1:1" x14ac:dyDescent="0.25">
      <c r="A248" t="s">
        <v>854</v>
      </c>
    </row>
    <row r="249" spans="1:1" x14ac:dyDescent="0.25">
      <c r="A249" t="s">
        <v>855</v>
      </c>
    </row>
    <row r="250" spans="1:1" x14ac:dyDescent="0.25">
      <c r="A250" t="s">
        <v>856</v>
      </c>
    </row>
    <row r="251" spans="1:1" x14ac:dyDescent="0.25">
      <c r="A251" t="s">
        <v>857</v>
      </c>
    </row>
    <row r="252" spans="1:1" x14ac:dyDescent="0.25">
      <c r="A252" t="s">
        <v>193</v>
      </c>
    </row>
    <row r="253" spans="1:1" x14ac:dyDescent="0.25">
      <c r="A253" t="s">
        <v>858</v>
      </c>
    </row>
    <row r="254" spans="1:1" x14ac:dyDescent="0.25">
      <c r="A254" t="s">
        <v>859</v>
      </c>
    </row>
    <row r="255" spans="1:1" x14ac:dyDescent="0.25">
      <c r="A255" t="s">
        <v>860</v>
      </c>
    </row>
    <row r="256" spans="1:1" x14ac:dyDescent="0.25">
      <c r="A256" t="s">
        <v>195</v>
      </c>
    </row>
    <row r="257" spans="1:1" x14ac:dyDescent="0.25">
      <c r="A257" t="s">
        <v>862</v>
      </c>
    </row>
    <row r="258" spans="1:1" x14ac:dyDescent="0.25">
      <c r="A258" t="s">
        <v>863</v>
      </c>
    </row>
    <row r="259" spans="1:1" x14ac:dyDescent="0.25">
      <c r="A259" t="s">
        <v>196</v>
      </c>
    </row>
    <row r="260" spans="1:1" x14ac:dyDescent="0.25">
      <c r="A260" t="s">
        <v>864</v>
      </c>
    </row>
    <row r="261" spans="1:1" x14ac:dyDescent="0.25">
      <c r="A261" t="s">
        <v>901</v>
      </c>
    </row>
    <row r="262" spans="1:1" x14ac:dyDescent="0.25">
      <c r="A262" t="s">
        <v>866</v>
      </c>
    </row>
    <row r="263" spans="1:1" x14ac:dyDescent="0.25">
      <c r="A263" t="s">
        <v>867</v>
      </c>
    </row>
    <row r="264" spans="1:1" x14ac:dyDescent="0.25">
      <c r="A264" t="s">
        <v>868</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CF5F7D5B79746957B1E3BCAB6E51C" ma:contentTypeVersion="31" ma:contentTypeDescription="Create a new document." ma:contentTypeScope="" ma:versionID="38e5b1427d5e16148a87141c3db600e1">
  <xsd:schema xmlns:xsd="http://www.w3.org/2001/XMLSchema" xmlns:xs="http://www.w3.org/2001/XMLSchema" xmlns:p="http://schemas.microsoft.com/office/2006/metadata/properties" xmlns:ns1="http://schemas.microsoft.com/sharepoint/v3" xmlns:ns2="a3ce82b8-c96c-4ac1-b8c5-290850f2230c" xmlns:ns3="http://schemas.microsoft.com/sharepoint/v4" targetNamespace="http://schemas.microsoft.com/office/2006/metadata/properties" ma:root="true" ma:fieldsID="2f5dfe2b4ced03757c87951b448a653e" ns1:_="" ns2:_="" ns3:_="">
    <xsd:import namespace="http://schemas.microsoft.com/sharepoint/v3"/>
    <xsd:import namespace="a3ce82b8-c96c-4ac1-b8c5-290850f2230c"/>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SharedWithUsers" minOccurs="0"/>
                <xsd:element ref="ns3:IconOverla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ce82b8-c96c-4ac1-b8c5-290850f2230c"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list="{3dd8d54d-d45a-4b50-bf2d-c4582344a775}" ma:internalName="TaxCatchAll" ma:readOnly="false" ma:showField="CatchAllData"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3dd8d54d-d45a-4b50-bf2d-c4582344a775}" ma:internalName="TaxCatchAllLabel" ma:readOnly="false" ma:showField="CatchAllDataLabel"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Label xmlns="a3ce82b8-c96c-4ac1-b8c5-290850f2230c"/>
    <IconOverlay xmlns="http://schemas.microsoft.com/sharepoint/v4" xsi:nil="true"/>
    <TaxCatchAll xmlns="a3ce82b8-c96c-4ac1-b8c5-290850f2230c"/>
    <PublishingExpirationDate xmlns="http://schemas.microsoft.com/sharepoint/v3" xsi:nil="true"/>
    <PublishingStartDate xmlns="http://schemas.microsoft.com/sharepoint/v3" xsi:nil="true"/>
    <_dlc_DocId xmlns="a3ce82b8-c96c-4ac1-b8c5-290850f2230c">HDQSS7QZJRZW-1748661155-228604</_dlc_DocId>
    <_dlc_DocIdUrl xmlns="a3ce82b8-c96c-4ac1-b8c5-290850f2230c">
      <Url>https://cbiteams/sites/baim/_layouts/15/DocIdRedir.aspx?ID=HDQSS7QZJRZW-1748661155-228604</Url>
      <Description>HDQSS7QZJRZW-1748661155-228604</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5.xml><?xml version="1.0" encoding="utf-8"?>
<sisl xmlns:xsd="http://www.w3.org/2001/XMLSchema" xmlns:xsi="http://www.w3.org/2001/XMLSchema-instance"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E4CD6ADB-53F1-4A49-A586-E501FACA4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ce82b8-c96c-4ac1-b8c5-290850f2230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4A2110-6CCE-4935-B717-F3C0F7234604}">
  <ds:schemaRef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a3ce82b8-c96c-4ac1-b8c5-290850f2230c"/>
    <ds:schemaRef ds:uri="http://schemas.openxmlformats.org/package/2006/metadata/core-propertie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26B8ED30-7E2C-41C4-BFFE-0A298143A690}">
  <ds:schemaRefs>
    <ds:schemaRef ds:uri="http://schemas.microsoft.com/sharepoint/events"/>
  </ds:schemaRefs>
</ds:datastoreItem>
</file>

<file path=customXml/itemProps4.xml><?xml version="1.0" encoding="utf-8"?>
<ds:datastoreItem xmlns:ds="http://schemas.openxmlformats.org/officeDocument/2006/customXml" ds:itemID="{6AB74DFC-81CA-4F90-A6F5-1985336BBCB5}">
  <ds:schemaRefs>
    <ds:schemaRef ds:uri="http://schemas.microsoft.com/sharepoint/v3/contenttype/forms"/>
  </ds:schemaRefs>
</ds:datastoreItem>
</file>

<file path=customXml/itemProps5.xml><?xml version="1.0" encoding="utf-8"?>
<ds:datastoreItem xmlns:ds="http://schemas.openxmlformats.org/officeDocument/2006/customXml" ds:itemID="{282EFBB1-FF2D-456A-A0D2-79FC16E9FD3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Submission Data</vt:lpstr>
      <vt:lpstr>Overview</vt:lpstr>
      <vt:lpstr>Overview - Old</vt:lpstr>
      <vt:lpstr>Submission Details</vt:lpstr>
      <vt:lpstr>Securities Details</vt:lpstr>
      <vt:lpstr>SecDLookups</vt:lpstr>
      <vt:lpstr>Passporting Details</vt:lpstr>
      <vt:lpstr>CountryLookups</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Connolly, Katarina</dc:creator>
  <cp:keywords>Public</cp:keywords>
  <cp:lastModifiedBy>McEvoy, Garreth</cp:lastModifiedBy>
  <cp:lastPrinted>2020-04-02T14:58:23Z</cp:lastPrinted>
  <dcterms:created xsi:type="dcterms:W3CDTF">2020-02-05T11:56:05Z</dcterms:created>
  <dcterms:modified xsi:type="dcterms:W3CDTF">2021-04-12T08:28:54Z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16cc04aa-642e-4216-8c3c-8bf89a36d4dd</vt:lpwstr>
  </property>
  <property fmtid="{D5CDD505-2E9C-101B-9397-08002B2CF9AE}" pid="3" name="bjSaver">
    <vt:lpwstr>TR7yzGaXW/36tFaJI5hc26u/35xZIudc</vt:lpwstr>
  </property>
  <property fmtid="{D5CDD505-2E9C-101B-9397-08002B2CF9AE}" pid="4" name="ContentTypeId">
    <vt:lpwstr>0x010100859CF5F7D5B79746957B1E3BCAB6E51C</vt:lpwstr>
  </property>
  <property fmtid="{D5CDD505-2E9C-101B-9397-08002B2CF9AE}" pid="5" name="_AdHocReviewCycleID">
    <vt:i4>-423074287</vt:i4>
  </property>
  <property fmtid="{D5CDD505-2E9C-101B-9397-08002B2CF9AE}" pid="6" name="_NewReviewCycle">
    <vt:lpwstr/>
  </property>
  <property fmtid="{D5CDD505-2E9C-101B-9397-08002B2CF9AE}" pid="7" name="_EmailSubject">
    <vt:lpwstr>Update to website page</vt:lpwstr>
  </property>
  <property fmtid="{D5CDD505-2E9C-101B-9397-08002B2CF9AE}" pid="8" name="_AuthorEmail">
    <vt:lpwstr>Katarina.Connolly@centralbank.ie</vt:lpwstr>
  </property>
  <property fmtid="{D5CDD505-2E9C-101B-9397-08002B2CF9AE}" pid="9" name="_AuthorEmailDisplayName">
    <vt:lpwstr>Connolly, Katarina</vt:lpwstr>
  </property>
  <property fmtid="{D5CDD505-2E9C-101B-9397-08002B2CF9AE}" pid="10" name="_PreviousAdHocReviewCycleID">
    <vt:i4>20950540</vt:i4>
  </property>
  <property fmtid="{D5CDD505-2E9C-101B-9397-08002B2CF9AE}" pid="11" name="_dlc_DocIdItemGuid">
    <vt:lpwstr>594c8098-c637-4d12-b0d3-2889ea804884</vt:lpwstr>
  </property>
  <property fmtid="{D5CDD505-2E9C-101B-9397-08002B2CF9AE}" pid="12" name="bjLeftHeaderLabel-first">
    <vt:lpwstr>&amp;"Times New Roman,Regular"&amp;12&amp;K000000 </vt:lpwstr>
  </property>
  <property fmtid="{D5CDD505-2E9C-101B-9397-08002B2CF9AE}" pid="13" name="bjLeftHeaderLabel-even">
    <vt:lpwstr>&amp;"Times New Roman,Regular"&amp;12&amp;K000000 </vt:lpwstr>
  </property>
  <property fmtid="{D5CDD505-2E9C-101B-9397-08002B2CF9AE}" pid="14" name="bjLeftHeaderLabel">
    <vt:lpwstr>&amp;"Times New Roman,Regular"&amp;12&amp;K000000 </vt:lpwstr>
  </property>
  <property fmtid="{D5CDD505-2E9C-101B-9397-08002B2CF9AE}" pid="15" name="_ReviewingToolsShownOnce">
    <vt:lpwstr/>
  </property>
  <property fmtid="{D5CDD505-2E9C-101B-9397-08002B2CF9AE}" pid="16" name="bjDocumentSecurityLabel">
    <vt:lpwstr>Public</vt:lpwstr>
  </property>
  <property fmtid="{D5CDD505-2E9C-101B-9397-08002B2CF9AE}" pid="17" name="bjDocumentLabelXML">
    <vt:lpwstr>&lt;?xml version="1.0" encoding="us-ascii"?&gt;&lt;sisl xmlns:xsd="http://www.w3.org/2001/XMLSchema" xmlns:xsi="http://www.w3.org/2001/XMLSchema-instance" sislVersion="0" policy="a586b747-2a7c-4f57-bcd1-e81df5c8c005" origin="userSelected" xmlns="http://www.boldonj</vt:lpwstr>
  </property>
  <property fmtid="{D5CDD505-2E9C-101B-9397-08002B2CF9AE}" pid="18" name="bjDocumentLabelXML-0">
    <vt:lpwstr>ames.com/2008/01/sie/internal/label"&gt;&lt;element uid="33ed6465-8d2f-4fab-bbbc-787e2c148707" value="" /&gt;&lt;element uid="28c775dd-3fa7-40f2-8368-0e7fa48abc25" value="" /&gt;&lt;/sisl&gt;</vt:lpwstr>
  </property>
</Properties>
</file>