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mcguinness\Desktop\"/>
    </mc:Choice>
  </mc:AlternateContent>
  <bookViews>
    <workbookView xWindow="0" yWindow="0" windowWidth="16200" windowHeight="5445" tabRatio="922"/>
  </bookViews>
  <sheets>
    <sheet name="Disclaimer" sheetId="2" r:id="rId1"/>
    <sheet name="Chart 38" sheetId="1" r:id="rId2"/>
    <sheet name="Chart 39" sheetId="4" r:id="rId3"/>
    <sheet name="Chart 40" sheetId="5" r:id="rId4"/>
    <sheet name="Chart 41" sheetId="6" r:id="rId5"/>
    <sheet name="Chart 42" sheetId="7" r:id="rId6"/>
    <sheet name="Chart 43" sheetId="8" r:id="rId7"/>
    <sheet name="Chart 44" sheetId="9" r:id="rId8"/>
    <sheet name="Chart 45" sheetId="10" r:id="rId9"/>
    <sheet name="Chart 46" sheetId="11" r:id="rId10"/>
    <sheet name="Chart 47" sheetId="12" r:id="rId11"/>
    <sheet name="Chart 48" sheetId="13" r:id="rId12"/>
    <sheet name="Chart 49" sheetId="14" r:id="rId13"/>
    <sheet name="Chart 50" sheetId="15" r:id="rId14"/>
    <sheet name="Chart 51" sheetId="16" r:id="rId15"/>
    <sheet name="Chart 52" sheetId="17" r:id="rId16"/>
    <sheet name="Chart 53" sheetId="18" r:id="rId17"/>
    <sheet name="Chart 54" sheetId="19" r:id="rId18"/>
    <sheet name="Chart 55" sheetId="20" r:id="rId19"/>
    <sheet name="Chart 56" sheetId="21" r:id="rId20"/>
    <sheet name="Chart 57" sheetId="22" r:id="rId21"/>
    <sheet name="Chart 58" sheetId="23" r:id="rId22"/>
    <sheet name="Chart 59" sheetId="24" r:id="rId23"/>
    <sheet name="Chart 60" sheetId="25" r:id="rId24"/>
    <sheet name="Chart 61" sheetId="26" r:id="rId25"/>
    <sheet name="Chart 62" sheetId="27" r:id="rId26"/>
    <sheet name="Chart 63" sheetId="28" r:id="rId27"/>
    <sheet name="Chart 64" sheetId="29" r:id="rId28"/>
    <sheet name="Chart 65" sheetId="30" r:id="rId29"/>
    <sheet name="Chart 66" sheetId="31" r:id="rId30"/>
    <sheet name="Chart 67" sheetId="32" r:id="rId31"/>
    <sheet name="Chart 68" sheetId="33" r:id="rId32"/>
    <sheet name="Chart 69" sheetId="34" r:id="rId33"/>
    <sheet name="Chart 70" sheetId="35" r:id="rId34"/>
    <sheet name="Chart 71" sheetId="36" r:id="rId35"/>
    <sheet name="Chart 72" sheetId="37" r:id="rId36"/>
    <sheet name="Chart 73" sheetId="38" r:id="rId37"/>
    <sheet name="Chart 74" sheetId="39" r:id="rId38"/>
    <sheet name="Chart 75" sheetId="40" r:id="rId39"/>
    <sheet name="Chart 76" sheetId="41" r:id="rId40"/>
    <sheet name="Chart 77" sheetId="43" r:id="rId41"/>
  </sheets>
  <externalReferences>
    <externalReference r:id="rId42"/>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ResB02" localSheetId="14">'Chart 51'!$A$1</definedName>
    <definedName name="ResB04" localSheetId="16">'Chart 53'!$A$1</definedName>
    <definedName name="ResC03" localSheetId="21">'Chart 58'!$A$1</definedName>
    <definedName name="ResC05" localSheetId="23">'Chart 60'!$A$1</definedName>
    <definedName name="ResC06" localSheetId="24">'Chart 61'!$A$1</definedName>
    <definedName name="ResC08" localSheetId="26">'Chart 63'!$A$1</definedName>
    <definedName name="ResF04" localSheetId="30">'Chart 67'!$A$1</definedName>
    <definedName name="ResF06" localSheetId="32">'Chart 69'!$A$1</definedName>
    <definedName name="SpreadsheetBuilder_1" hidden="1">[1]Bloomberg!#REF!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28" l="1"/>
  <c r="D13" i="28"/>
  <c r="C13" i="28"/>
  <c r="E12" i="28"/>
  <c r="D12" i="28"/>
  <c r="C12" i="28"/>
  <c r="E11" i="28"/>
  <c r="D11" i="28"/>
  <c r="C11" i="28"/>
</calcChain>
</file>

<file path=xl/sharedStrings.xml><?xml version="1.0" encoding="utf-8"?>
<sst xmlns="http://schemas.openxmlformats.org/spreadsheetml/2006/main" count="524" uniqueCount="369">
  <si>
    <t>Data for charts in the Financial Stability Review are available in Excel. Please note worksheets only include those series for which we have permission to publish from the data supplier (which could be a third party data supplier). In some cases the data within these worksheets has been rounded to two decimal places, consequently data may differ slightly to that displayed within corresponding charts.</t>
  </si>
  <si>
    <t>Date</t>
  </si>
  <si>
    <t>Euro area</t>
  </si>
  <si>
    <t>2020Q1</t>
  </si>
  <si>
    <t>2017-2019 mean</t>
  </si>
  <si>
    <t>Jan</t>
  </si>
  <si>
    <t>Feb</t>
  </si>
  <si>
    <t>Mar</t>
  </si>
  <si>
    <t>Apr</t>
  </si>
  <si>
    <t>May</t>
  </si>
  <si>
    <t>Jun</t>
  </si>
  <si>
    <t>Jul</t>
  </si>
  <si>
    <t>Aug</t>
  </si>
  <si>
    <t>Sep</t>
  </si>
  <si>
    <t>Oct</t>
  </si>
  <si>
    <t>Corporate insolvencies have yet to rise above normal levels</t>
  </si>
  <si>
    <t>SME</t>
  </si>
  <si>
    <t>Large Corporate</t>
  </si>
  <si>
    <t>Loan payment breaks provided important liquidity relief to firms</t>
  </si>
  <si>
    <t>2007/8</t>
  </si>
  <si>
    <t>2020 H2</t>
  </si>
  <si>
    <t>Less than 3 months</t>
  </si>
  <si>
    <t>between 3 and 6 months</t>
  </si>
  <si>
    <t>between 6 and 12 months</t>
  </si>
  <si>
    <t>Financial Distress</t>
  </si>
  <si>
    <t>Debt-weighted FD</t>
  </si>
  <si>
    <t>No Supports</t>
  </si>
  <si>
    <t>2020 Supports</t>
  </si>
  <si>
    <t>PDH</t>
  </si>
  <si>
    <t>BTL</t>
  </si>
  <si>
    <t>Consumer Credit</t>
  </si>
  <si>
    <t>Domestic insurers’ solvency positions remain robust and are above regulatory requirements</t>
  </si>
  <si>
    <t>Chart Title: Solvency position of domestic life and non-life insurers</t>
  </si>
  <si>
    <t>Source: Central Bank of Ireland</t>
  </si>
  <si>
    <t>Notes: The solvency position is measured as eligible own funds as a percentage of SCR. The box at each point shows the maximum and minimum range. Sample is time varying comprising the largest domestic life and non-life insurance firms. Last observation 2020Q2.</t>
  </si>
  <si>
    <t>Life</t>
  </si>
  <si>
    <t>Non-life</t>
  </si>
  <si>
    <t>Q1</t>
  </si>
  <si>
    <t>Q2</t>
  </si>
  <si>
    <t>Min</t>
  </si>
  <si>
    <t>Median solvency</t>
  </si>
  <si>
    <t>Max</t>
  </si>
  <si>
    <t xml:space="preserve">per cent </t>
  </si>
  <si>
    <t xml:space="preserve">Domestic non-life insurers’ investments are predominantly sovereign and corporate bonds </t>
  </si>
  <si>
    <t>Notes: CIUs refer to collective investment funds/units. Last observation 2020Q2.</t>
  </si>
  <si>
    <t>2020 H1</t>
  </si>
  <si>
    <t>Govt bonds</t>
  </si>
  <si>
    <t>Corp bonds</t>
  </si>
  <si>
    <t>Other bonds</t>
  </si>
  <si>
    <t>Equities</t>
  </si>
  <si>
    <t>Property</t>
  </si>
  <si>
    <t>CIUs</t>
  </si>
  <si>
    <t>Derivatives</t>
  </si>
  <si>
    <t>Deposits</t>
  </si>
  <si>
    <t>Other</t>
  </si>
  <si>
    <t>Domestic non-life insurers’ holdings of BBB rated bonds are increasing</t>
  </si>
  <si>
    <t>Chart Title: Domestic non-life insurers' financial assets by asset rating</t>
  </si>
  <si>
    <t>Chart Title: Domestic non-life insurers' investment asset allocation</t>
  </si>
  <si>
    <t>AAA</t>
  </si>
  <si>
    <t>AA</t>
  </si>
  <si>
    <t>A</t>
  </si>
  <si>
    <t>BBB</t>
  </si>
  <si>
    <t>BB</t>
  </si>
  <si>
    <t>B</t>
  </si>
  <si>
    <t>N/A</t>
  </si>
  <si>
    <t>2019H1</t>
  </si>
  <si>
    <t>2020Q2</t>
  </si>
  <si>
    <t>Notes: Categories are as a per cent of total financial assets. N/A is no rating available. Last observation 2020Q2.</t>
  </si>
  <si>
    <t>per cent</t>
  </si>
  <si>
    <t>Source: Central Bank of Ireland.</t>
  </si>
  <si>
    <t>Domestic non-life insurers’ investment income weakened in 2020H1</t>
  </si>
  <si>
    <t>Chart Title: Domestic non-life insurers’ underwriting profits and investment income and gains</t>
  </si>
  <si>
    <t>Notes: Data are an aggregation of domestically-focused firms. Profit/ loss on sale of investments includes realised and unrealised gains and losses. Data relate to firms’ domestic and global business. Last observation: 2020H1.</t>
  </si>
  <si>
    <t>Underwriting profit/loss</t>
  </si>
  <si>
    <t>2020H1</t>
  </si>
  <si>
    <t>Investment income</t>
  </si>
  <si>
    <t>Profit/loss on sale of investments</t>
  </si>
  <si>
    <t>€ millions</t>
  </si>
  <si>
    <t>Trading conditions improved over the summer</t>
  </si>
  <si>
    <t>Source: CSO Business Impact of COVID-19 Survey.</t>
  </si>
  <si>
    <t>Industry</t>
  </si>
  <si>
    <t>Construction</t>
  </si>
  <si>
    <t>Wholesale/Retail</t>
  </si>
  <si>
    <t>Accom./Food</t>
  </si>
  <si>
    <t>Other services</t>
  </si>
  <si>
    <t>Total</t>
  </si>
  <si>
    <t>4 May - 31 May</t>
  </si>
  <si>
    <t>1 Jun - 28 Jun</t>
  </si>
  <si>
    <t>29 Jun - 26 Jul</t>
  </si>
  <si>
    <t>27 Jul - 23 Aug</t>
  </si>
  <si>
    <t>Weighting procedures would not correct non-response in this case.</t>
  </si>
  <si>
    <t xml:space="preserve">Notes: The data relate to responding enterprises only and are unweighted. </t>
  </si>
  <si>
    <t xml:space="preserve">Non-response may be related to whether businesses are adversely impacted by COVID-19 and could bias the estimates. </t>
  </si>
  <si>
    <t>Avg. (TL)</t>
  </si>
  <si>
    <t>Avg. (FL)</t>
  </si>
  <si>
    <t>75 pct.</t>
  </si>
  <si>
    <t>25 pct.</t>
  </si>
  <si>
    <t>Notes: “Avg. (TL)” and “Avg. (FL)” reflect the asset-weighted system average of the CET1 ratio on a transitional basis and fully-loaded basis respectively. “IQR (TL)” denotes the interquartile range for the CET1 ratios on a transitional basis. Sample includes the 5 retail banks. Last observation at 2020Q2.</t>
  </si>
  <si>
    <t>Notes: “5 bank average” reflects the asset-weighted system average. “IQR” denotes the interquartile range, while IQR reflects the interquartile range. The dotted line reflects the 3% minimum requirement as set out in the Capital Requirements Directive CRD IV. Sample includes the 5 retail banks. Last observation at 2020Q2.</t>
  </si>
  <si>
    <t>5 bank average</t>
  </si>
  <si>
    <t>Data cannot be provided as the Central Bank of Ireland does not have permission to share this information.</t>
  </si>
  <si>
    <t>Households</t>
  </si>
  <si>
    <t>NFCs</t>
  </si>
  <si>
    <t>Notes: The chart shows the share of loans classified as IFRS 9 stage 2. The “Total” bars, indicate the relative share of stage 2 loans as a percentage of all loans subject to impairment.  “Households” and “NFCs” reflect the relative share of loans classified as stage 2 as a percentage of all loans subject to impairment advanced to households and NFCs, respectively.</t>
  </si>
  <si>
    <t>Notes:  The payment break ratio is defined as the total value of payment breaks divided by total loans and advances across all asset classes and all geographic borrower locations.</t>
  </si>
  <si>
    <t>Payment break ratio</t>
  </si>
  <si>
    <t>COVID-19 Risk</t>
  </si>
  <si>
    <t>Brexit Risk</t>
  </si>
  <si>
    <t>Green</t>
  </si>
  <si>
    <t>Amber</t>
  </si>
  <si>
    <t>Red</t>
  </si>
  <si>
    <t>Low</t>
  </si>
  <si>
    <t>Moderate</t>
  </si>
  <si>
    <t>Heightened</t>
  </si>
  <si>
    <t>% Share</t>
  </si>
  <si>
    <t>Note: Chart shows the share of commercial loans (as a percentage of total commercial loans) by risk classification for both Brexit and COVID-19 shocks. Box G describes the classification methodology. For commercial borrowers based in the UK, the COVID-19-exposure follows the same classification as for Irish borrowers, while all UK-based borrowers are classified as “Heightened” for the Brexit risk.</t>
  </si>
  <si>
    <t>Notes: “5 bank average” denotes the asset-weighted system average for the five domestic retail banks, while “IQR” reflects the interquartile range. The dotted line reflects the 100% minimum requirement as set out in the Capital Requirements Directive CRD IV.  Last observation at 2020H1.</t>
  </si>
  <si>
    <t>Profitability has been significantly weakened in light of COVID-19</t>
  </si>
  <si>
    <t>Notes: Each observation reflects the half-year figure for RoE on a non-annualised basis. Last observation at 2020H1. Sample includes the 5 retail domestic banks.</t>
  </si>
  <si>
    <t>Income</t>
  </si>
  <si>
    <t>Expenses</t>
  </si>
  <si>
    <t>Impairment</t>
  </si>
  <si>
    <t>ROE</t>
  </si>
  <si>
    <t>Note: The chart shows the contributory factors behind the change in RoE between 2019H1 and 2020H1. Sample includes the 5 retail domestic banks.</t>
  </si>
  <si>
    <t>Debt to disposable income (lhs)</t>
  </si>
  <si>
    <t>Interest payment to disposable income (rhs)</t>
  </si>
  <si>
    <t xml:space="preserve">The household sector entered the crisis with
lower debt-to-income levels than in the previous crisis
</t>
  </si>
  <si>
    <t>Source: CSO, Central Bank of Ireland.</t>
  </si>
  <si>
    <t xml:space="preserve">Notes: Data prior to 2003 contains series breaks, so is not included.
Interest rate calculated as a weighted average of interest rates on all
household debt types. Last observation 2020Q1.
</t>
  </si>
  <si>
    <t>Source: Central Bank of Ireland Deep Dive Survey of IREFs.</t>
  </si>
  <si>
    <t>Notes: Irish real estate funds are those investment funds resident in Ireland which hold Irish real estate. Data as of 2019Q4.</t>
  </si>
  <si>
    <t>% Total Debt</t>
  </si>
  <si>
    <t>Lender Sector</t>
  </si>
  <si>
    <t xml:space="preserve"> Irish Retail Banks </t>
  </si>
  <si>
    <t xml:space="preserve"> Other Banks </t>
  </si>
  <si>
    <t xml:space="preserve"> Shareholder/ Affiliated Party loans </t>
  </si>
  <si>
    <t>Other Third Party</t>
  </si>
  <si>
    <t>Leverage of real estate funds displays significant heterogeneity</t>
  </si>
  <si>
    <t>Most of leverage employed by real estate funds take the form of loans from bank and other financial institutions</t>
  </si>
  <si>
    <t>LTV % Bucket</t>
  </si>
  <si>
    <t>0-10</t>
  </si>
  <si>
    <t>11-20</t>
  </si>
  <si>
    <t>21-30</t>
  </si>
  <si>
    <t>31-40</t>
  </si>
  <si>
    <t>41-50</t>
  </si>
  <si>
    <t>51-60</t>
  </si>
  <si>
    <t>61-70</t>
  </si>
  <si>
    <t>71-80</t>
  </si>
  <si>
    <t>81-90</t>
  </si>
  <si>
    <t>91-100</t>
  </si>
  <si>
    <t>100+</t>
  </si>
  <si>
    <t>Property Assets (€ Billions)</t>
  </si>
  <si>
    <t xml:space="preserve">Source: Central Bank of Ireland Deep Dive Survey of IREFs and Investment Fund Prospectuses. </t>
  </si>
  <si>
    <t>Notes: Loan-to-Value (LTV) is calculated as Bank Loans/Property Assets. Data as of 2019Q4</t>
  </si>
  <si>
    <t>Liquidity Timeframes (Calendar Days)</t>
  </si>
  <si>
    <t>0-50</t>
  </si>
  <si>
    <t>51-100</t>
  </si>
  <si>
    <t>101-150</t>
  </si>
  <si>
    <t>151-200</t>
  </si>
  <si>
    <t>201-300</t>
  </si>
  <si>
    <t>301-400</t>
  </si>
  <si>
    <t>401-600</t>
  </si>
  <si>
    <t>600+</t>
  </si>
  <si>
    <t>Irish real estate funds have diversified liquidity profile</t>
  </si>
  <si>
    <t>Notes: Information on liquidity timeframes not available for funds with €3bn in property assets.  Liquidity timeframe = standard notice period + settlement period. Standard notice period is the number of days prior to the dealing day during which redemptions may be requested.  Data as of 2019Q4.</t>
  </si>
  <si>
    <t>Nov</t>
  </si>
  <si>
    <t>Dec</t>
  </si>
  <si>
    <t>Dealing Month % Property Assets</t>
  </si>
  <si>
    <t>Sixty per cent of assets held in funds that invest in CRE will be redeemable in December</t>
  </si>
  <si>
    <t>Notes: Data as of 2019Q4.</t>
  </si>
  <si>
    <t>Notes: Based on the outstanding loan balances of Irish-resident borrowers of three Irish retail banks.</t>
  </si>
  <si>
    <t xml:space="preserve">Source: Central Bank of Ireland </t>
  </si>
  <si>
    <t xml:space="preserve">Note: Liquidity coverage ratio is defined as number of months in which firm’s cash reserve covers its operational losses. See McCann and Yao (2020). </t>
  </si>
  <si>
    <t>Source: Central Bank of Ireland, McCann and Yao (2020), Lambert et al. (2020)</t>
  </si>
  <si>
    <t>Notes: Financial distress is defined as the inability to service interest on debt or meet three months of operational losses with cash. 2020 supports include the total value of announced government supports of €7.5bn as of September 2020.</t>
  </si>
  <si>
    <t xml:space="preserve">per cent                                                                                            </t>
  </si>
  <si>
    <t>Notes: Share of loan balances at five retail banks on COVID-19-related payment breaks. Data reported are from templates collected on the 26th of June (the peak of active payment breaks), 24th of July, 21st of August, 18th of September and the 30th of October.</t>
  </si>
  <si>
    <t>Source: Central Bank of Ireland Loan-Level Data, five retail banks.</t>
  </si>
  <si>
    <t xml:space="preserve">Notes:  Shares of Irish mortgage balances at Irish retail banks as at 30 June 2020. “Payment break” includes all mortgages approved for payment breaks on or before 30 June.  </t>
  </si>
  <si>
    <t>Grants</t>
  </si>
  <si>
    <t>Tax waivers</t>
  </si>
  <si>
    <t>Loan schemes</t>
  </si>
  <si>
    <t>Tax deferrals</t>
  </si>
  <si>
    <t>€bn support (LHS)</t>
  </si>
  <si>
    <t>Support utilisation (RHS)</t>
  </si>
  <si>
    <t>-</t>
  </si>
  <si>
    <t>€bn</t>
  </si>
  <si>
    <t>Notes: The utilisation rate for relevant categories is the proportion of funds that have been allocated or drawn down. Utilisation rate correct as of 30 October 2020 for COVID-19 Credit Guarantee Scheme, 6 November 2020 for all other supports.</t>
  </si>
  <si>
    <t>Notes: September net household deposit flows between September 2019 and September 2020</t>
  </si>
  <si>
    <t>Monthly flow '19</t>
  </si>
  <si>
    <t>Monthly flow '20</t>
  </si>
  <si>
    <t>Avg. flow over 12 months (Sep-Sep)</t>
  </si>
  <si>
    <t>GGD (%GNI*, lhs)</t>
  </si>
  <si>
    <t>GGB (%GNI*, rhs)</t>
  </si>
  <si>
    <t>Notes: The General Government Balance (GGB) and General Government Debt (GGD) are measured as a percentage of GNI*. As the level of GDP in Ireland has become increasingly distorted in recent years, the preferred denominator of GNI* better reflects Ireland's ability to sustain a certain debt/deficit level.</t>
  </si>
  <si>
    <t>Net Pay</t>
  </si>
  <si>
    <t>Tax Deductions</t>
  </si>
  <si>
    <t>Quarterly Employment Change (rhs)</t>
  </si>
  <si>
    <t>ICT</t>
  </si>
  <si>
    <t>Finance</t>
  </si>
  <si>
    <t>Public admin</t>
  </si>
  <si>
    <t>Prof</t>
  </si>
  <si>
    <t>Manuf</t>
  </si>
  <si>
    <t>Education</t>
  </si>
  <si>
    <t>Tranport</t>
  </si>
  <si>
    <t>Health</t>
  </si>
  <si>
    <t>Admin</t>
  </si>
  <si>
    <t>Retail</t>
  </si>
  <si>
    <t>Arts</t>
  </si>
  <si>
    <t>Accom</t>
  </si>
  <si>
    <t>€,000</t>
  </si>
  <si>
    <t>Source: CSO</t>
  </si>
  <si>
    <t xml:space="preserve">Notes: Seasonally adjusted Earnings and Labour Costs (EHECS) data are used to estimate the annual average earnings for workers across sectors. Tax deductions are calculated based on average earnings across the various sectors.  </t>
  </si>
  <si>
    <t>Cash Balances</t>
  </si>
  <si>
    <t>NAMA Surplus</t>
  </si>
  <si>
    <t>Rainy Day Fund</t>
  </si>
  <si>
    <t xml:space="preserve">CBI Surplus </t>
  </si>
  <si>
    <t xml:space="preserve">Other </t>
  </si>
  <si>
    <t>Change in Debt</t>
  </si>
  <si>
    <t>Source: European Commission AMECO Database</t>
  </si>
  <si>
    <t>Notes: The expected nominal increase in debt this year (€14.8bn) will be less than the projected budget deficit (€22bn). The difference reflects the sizeable resources available to the government to finance the deficit.</t>
  </si>
  <si>
    <t>Country</t>
  </si>
  <si>
    <t>Spain</t>
  </si>
  <si>
    <t>ES</t>
  </si>
  <si>
    <t>Belgium</t>
  </si>
  <si>
    <t>BE</t>
  </si>
  <si>
    <t>Italy</t>
  </si>
  <si>
    <t>IT</t>
  </si>
  <si>
    <t>Ireland</t>
  </si>
  <si>
    <t>IE</t>
  </si>
  <si>
    <t>France</t>
  </si>
  <si>
    <t>FR</t>
  </si>
  <si>
    <t>Austria</t>
  </si>
  <si>
    <t>AT</t>
  </si>
  <si>
    <t>Slovakia</t>
  </si>
  <si>
    <t>SK</t>
  </si>
  <si>
    <t>Malta</t>
  </si>
  <si>
    <t>MT</t>
  </si>
  <si>
    <t>EA</t>
  </si>
  <si>
    <t>Slovenia</t>
  </si>
  <si>
    <t>SI</t>
  </si>
  <si>
    <t>Lithuania</t>
  </si>
  <si>
    <t>LT</t>
  </si>
  <si>
    <t>Finland</t>
  </si>
  <si>
    <t>FI</t>
  </si>
  <si>
    <t>Latvia</t>
  </si>
  <si>
    <t>LV</t>
  </si>
  <si>
    <t>Portugal</t>
  </si>
  <si>
    <t>PT</t>
  </si>
  <si>
    <t>Netherlands</t>
  </si>
  <si>
    <t>NE</t>
  </si>
  <si>
    <t>Greece</t>
  </si>
  <si>
    <t>GR</t>
  </si>
  <si>
    <t>Cyprus</t>
  </si>
  <si>
    <t>CY</t>
  </si>
  <si>
    <t>Germany</t>
  </si>
  <si>
    <t>DE</t>
  </si>
  <si>
    <t>Estonia</t>
  </si>
  <si>
    <t>EE</t>
  </si>
  <si>
    <t>Luxembourg</t>
  </si>
  <si>
    <t>LU</t>
  </si>
  <si>
    <t>Gross Debt (RHS)</t>
  </si>
  <si>
    <t>Budget Deficit (LHS)</t>
  </si>
  <si>
    <t>Notes: Across all Euro Area countries, the deficit and debt ratios are measured a percentage of GDP, except in Ireland, where GNI* is used. Data relates to 2020.</t>
  </si>
  <si>
    <t>GG Deficit</t>
  </si>
  <si>
    <t>Primary balance</t>
  </si>
  <si>
    <t xml:space="preserve">Interest-growth differential </t>
  </si>
  <si>
    <t>Deficit debt adjustment</t>
  </si>
  <si>
    <t xml:space="preserve">Notes: The debt ratio used is Debt to GNI*, which removes the impact of very strong GDP growth in 2015. The deficit debt adjustment (DDA) refers to one-off factors that impact the debt level without affecting the budget balance. The interest-growth differential is the difference between interest costs and the rate of economic growth. </t>
  </si>
  <si>
    <t>Source: CSO and Central Bank of Ireland Calculations</t>
  </si>
  <si>
    <t>Year</t>
  </si>
  <si>
    <t>Bonds</t>
  </si>
  <si>
    <t>Loans</t>
  </si>
  <si>
    <t>EFSF</t>
  </si>
  <si>
    <t>EFSM</t>
  </si>
  <si>
    <t xml:space="preserve">Total </t>
  </si>
  <si>
    <t>Source: NTMA</t>
  </si>
  <si>
    <t>Note: EFSM loans are subject to a 7-year extension and it is not expected Ireland will have to refinance any of these loans until 2027.</t>
  </si>
  <si>
    <t>Chart Title: Structure of debt owed by Irish-resident real estate funds</t>
  </si>
  <si>
    <t>Chart Title: Distribution of Property Assets by IREFs Loan-to-Value Ratio for bank loans</t>
  </si>
  <si>
    <t xml:space="preserve">Chart Title: Distribution of Property Assets Across IREFs by Liquidity Timeframe </t>
  </si>
  <si>
    <t>Chart Title: Irish real estate fund dealing dates (per cent of property assets)</t>
  </si>
  <si>
    <t>€ Billions</t>
  </si>
  <si>
    <t>Risk-based capital ratios have remained stable in recent quarters and remain high in a historical context</t>
  </si>
  <si>
    <t>Leverage ratios remain resilient and well above minimum regulatory requirements</t>
  </si>
  <si>
    <t>The share of lending on a payment break has continued to fall in recent months</t>
  </si>
  <si>
    <t>A disruptive Brexit would exacerbate the effects of the pandemic on borrowers</t>
  </si>
  <si>
    <t>The liquidity coverage ratio has remained resilient in 2020 and remains well above minimum regulatory requirements</t>
  </si>
  <si>
    <t>The 2020 decline in profitability is predominantly due to higher impairment</t>
  </si>
  <si>
    <t>Borrowers in negative equity, 2011-2020</t>
  </si>
  <si>
    <t>Scenario 1: Baseline</t>
  </si>
  <si>
    <t>Scenario 2: Adverse</t>
  </si>
  <si>
    <t>Scenario 3: Repeat of 2008-2011 price falls</t>
  </si>
  <si>
    <t>The risks of negative equity are greatly reduced relative to the past</t>
  </si>
  <si>
    <t>Notes: Scenario projections are as at 30 June in each year from 2021 to 2023. In each scenario, loans amortise on schedule; however, this plays a relatively small role compared to property price fluctuations. New loans originate each year at 2018 LTVs and volumes.</t>
  </si>
  <si>
    <t>Month</t>
  </si>
  <si>
    <t>Source: Companies Registration Office; CRIF Vision-Net</t>
  </si>
  <si>
    <t>Notes: Insolvent liquidations are defined as the sum of creditors’ voluntary liquidations and court-ordered liquidations.</t>
  </si>
  <si>
    <t>A third of commercial lending has been classified as higher-risk</t>
  </si>
  <si>
    <t>Jobseeker's</t>
  </si>
  <si>
    <t>PUP - TWSS</t>
  </si>
  <si>
    <t>-100 to -81</t>
  </si>
  <si>
    <t>-80 to -61</t>
  </si>
  <si>
    <t>-60 to -41</t>
  </si>
  <si>
    <t>-40 to -21</t>
  </si>
  <si>
    <t>-20 to -1</t>
  </si>
  <si>
    <t>0 to 19</t>
  </si>
  <si>
    <t>Nearly three-fifths of households have had no decrease in income, with exceptional fiscal supports cushioning the effect of the pandemic for many</t>
  </si>
  <si>
    <t xml:space="preserve">Source: O’Malley (2020), using CSO HFCS 2018, CSO Labour Force Survey, and CSO Detailed COVID-19 Income Support Tables. </t>
  </si>
  <si>
    <t xml:space="preserve">Note: The two data series are results from a simulation exercise in which the impact of the pandemic on household incomes is modelled based on available data and known details about income replacement policies. “Jobseeker’s” policy is a simulation in which PUP-TWSS repayments are replaced with Jobseeker’s Benefit. </t>
  </si>
  <si>
    <t>class_brexit</t>
  </si>
  <si>
    <t>class_covid</t>
  </si>
  <si>
    <t>V1</t>
  </si>
  <si>
    <t>scenario</t>
  </si>
  <si>
    <t>V2</t>
  </si>
  <si>
    <t>V3</t>
  </si>
  <si>
    <t>No Pandemic</t>
  </si>
  <si>
    <t>baseline</t>
  </si>
  <si>
    <t>No Policy Supports</t>
  </si>
  <si>
    <t>TWSS support only</t>
  </si>
  <si>
    <t>Current Policy Supports</t>
  </si>
  <si>
    <t xml:space="preserve">Note: The chart shows modelled change from a basline mortgage default rate of 4% 18 months afer the onset of the pandemic. The data series are results from a simulation exercise in which the impact of the pandemic on household incomes is modelled based on available data and known features of the policy supports, in addition to Central Bank forecasts as of June 2020 and modelling assumptions informed by academic research. Each data point is accompanied by a 95% simulation interval which represents a likely range of outcomes based on the modelling assumptions. “No pandemic” shows outcomes when labour income is completey unaffected. “No policy supports” shows outcomes when persons whose labour income is affected by the pandemic receive jobseeker’s benefit. “TWSS support only” shows a policy scenario in which current TWSS receipients are unchanged, but PUP recipients receive jobseeker’s instead. “Current policy supports” shows scenario in which PUP and TWSS programmes are unchanged and homeowners can avail of a six month payment break. </t>
  </si>
  <si>
    <t>Source: Central Bank of Ireland analysis based on CSO Census 2016.</t>
  </si>
  <si>
    <t>Notes: Box G describes the classification methodology used. Top two panels are blank because there are no sectors classified as being at “heightened” Brexit risk while also being at Amber or Red risk from the pandemic</t>
  </si>
  <si>
    <t>Government supports are sizeable</t>
  </si>
  <si>
    <t>Government supports are alleviating SME financial distress</t>
  </si>
  <si>
    <t xml:space="preserve">Over ten per cent of mortgages were on a payment break in June, followed by a gradual reduction. </t>
  </si>
  <si>
    <t>Net inflow of Household deposits increased strongly in the first few months of COVID-19 lockdown, but the strong net inflow eased in August</t>
  </si>
  <si>
    <t>Loans with payment breaks represent a smaller vulnerability than the group with legacy issues from the last crisis</t>
  </si>
  <si>
    <t>A disruptive Brexit would add risk for 9 per cent of mortgage market at lowest risk from the pandemic.</t>
  </si>
  <si>
    <t>Government income supprt policies are likely to have a dampening effect on future mortgage repayment difficulties</t>
  </si>
  <si>
    <t>The deficit will rise to 10 per cent of GNI* this year and next</t>
  </si>
  <si>
    <t>IT and financial services are providing significant tax contributions</t>
  </si>
  <si>
    <t>Cash balances and other resources will mitigate some of the effects of the deficit on overall debt balances</t>
  </si>
  <si>
    <t>Deficits have been large across Europe, with Ireland towards the upper end</t>
  </si>
  <si>
    <t>Ireland has had favourable growth dynamics in recent years that are unlikely to continue</t>
  </si>
  <si>
    <t>Refinancing towards longer-dated bonds has mitigated risks to the sovereign</t>
  </si>
  <si>
    <t>The liquidity position of SMEs has deteriorated</t>
  </si>
  <si>
    <t>Source: DBEI, Revenue Commissioners</t>
  </si>
  <si>
    <t>Policy</t>
  </si>
  <si>
    <t>Source: CSO, Department of Finance, Central Bank of Ireland calculations</t>
  </si>
  <si>
    <t>Chart Title: Common Equity Tier 1 capital ratios for domestic retail banks.</t>
  </si>
  <si>
    <t>Chart Title: Leverage ratios</t>
  </si>
  <si>
    <t>Chart Title: Share of exposures classified as IFRS 9 stage 2.</t>
  </si>
  <si>
    <t>Chart Title: Aggregate payment break ratio in 2020.</t>
  </si>
  <si>
    <t>Chart Title: Bank commercial lending exposure by risk classification.</t>
  </si>
  <si>
    <t>Chart Title: Liquidity coverage ratios.</t>
  </si>
  <si>
    <t>Chart Title: ROE for domestic Irish retail banks.</t>
  </si>
  <si>
    <t>Chart Title: Composition of the change in ROE between 2019H1 and 2020H1.</t>
  </si>
  <si>
    <t>Chart Title: Share of firms with turnover down more than 50 per cent from normal levels by sector</t>
  </si>
  <si>
    <t xml:space="preserve">Chart Title: Simulated changes in liquidity coverage ratio of Irish SMEs during the COVID-19 pandemic </t>
  </si>
  <si>
    <t>Chart Title: Size and utilisation of non-wage government supports</t>
  </si>
  <si>
    <t>Chart Title: Simulations of Irish SME financial distress (FD) rates under different policy support scenarios in 2020H2</t>
  </si>
  <si>
    <t>Chart Title: Share of outstanding loan balances with a payment break by borrower size</t>
  </si>
  <si>
    <t>Chart Title: Annualised insolvent liquidation rate of Irish-registered companies by period</t>
  </si>
  <si>
    <t>Chart Title: Household sector debt to disposable income and the  debt servicing ratio</t>
  </si>
  <si>
    <t>Chart Title: Distribution of change in household net income from March to June 2020, compared with alternative under no further government supports</t>
  </si>
  <si>
    <r>
      <t>Chart Title: Share of household loans on payment breaks, from the end of June to the 2</t>
    </r>
    <r>
      <rPr>
        <vertAlign val="superscript"/>
        <sz val="11"/>
        <color theme="1"/>
        <rFont val="Lato"/>
        <family val="2"/>
      </rPr>
      <t>nd</t>
    </r>
    <r>
      <rPr>
        <sz val="11"/>
        <color theme="1"/>
        <rFont val="Lato"/>
        <family val="2"/>
      </rPr>
      <t xml:space="preserve"> of October 2020</t>
    </r>
  </si>
  <si>
    <t>Chart Title: Household deposits monthly flows (Jan-Sep ('19/2020))</t>
  </si>
  <si>
    <t>Chart Title: Vulnerable household mortgages, percentage of all loans</t>
  </si>
  <si>
    <t>Chart Title: Proportion of mortgaged households working in affected sectors</t>
  </si>
  <si>
    <t>Chart Title: Percentage of mortgage borrowers at retail banks in negative equity under different scenarios</t>
  </si>
  <si>
    <t xml:space="preserve">Chart Title: Percentage point change in owner-occupied mortgage distress rates from March 2020 to September 2021 under a baseline macroeconomic forecast and four policy packages. </t>
  </si>
  <si>
    <t>Chart Title: General Government Balance and Debt Outlook</t>
  </si>
  <si>
    <t>Chart Title: Tax Contributions and Employment Change</t>
  </si>
  <si>
    <t>Chart Title: Resources used to finance the government deficit (2020)</t>
  </si>
  <si>
    <t>Chart Title: Deficit and debt ratios across the euro area, 2020</t>
  </si>
  <si>
    <t>Chart Title: Factors behind Ireland’s debt ratio</t>
  </si>
  <si>
    <t>Chart Title: Maturity Profile of Irish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</si>
</sst>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_-* #,##0_-;\-* #,##0_-;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Lato"/>
      <family val="2"/>
    </font>
    <font>
      <sz val="10"/>
      <name val="Lato"/>
      <family val="2"/>
    </font>
    <font>
      <b/>
      <sz val="12"/>
      <color rgb="FF09506C"/>
      <name val="Lato"/>
      <family val="2"/>
    </font>
    <font>
      <sz val="8"/>
      <color theme="1"/>
      <name val="Calibri"/>
      <family val="2"/>
      <scheme val="minor"/>
    </font>
    <font>
      <sz val="9"/>
      <color theme="1"/>
      <name val="Calibri"/>
      <family val="2"/>
      <scheme val="minor"/>
    </font>
    <font>
      <sz val="7"/>
      <color theme="1"/>
      <name val="Lato"/>
      <family val="2"/>
    </font>
    <font>
      <u/>
      <sz val="11"/>
      <color theme="10"/>
      <name val="Calibri"/>
      <family val="2"/>
      <scheme val="minor"/>
    </font>
    <font>
      <sz val="7"/>
      <color theme="1"/>
      <name val="Calibri"/>
      <family val="2"/>
      <scheme val="minor"/>
    </font>
    <font>
      <b/>
      <sz val="9"/>
      <color rgb="FF0083A0"/>
      <name val="Calibri"/>
      <family val="2"/>
      <scheme val="minor"/>
    </font>
    <font>
      <vertAlign val="superscript"/>
      <sz val="11"/>
      <color theme="1"/>
      <name val="Lato"/>
      <family val="2"/>
    </font>
    <font>
      <b/>
      <sz val="11"/>
      <color rgb="FF0083A0"/>
      <name val="Calibri"/>
      <family val="2"/>
      <scheme val="minor"/>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rgb="FFFFFFFF"/>
      </bottom>
      <diagonal/>
    </border>
  </borders>
  <cellStyleXfs count="4">
    <xf numFmtId="0" fontId="0" fillId="0" borderId="0"/>
    <xf numFmtId="0" fontId="1" fillId="0" borderId="0"/>
    <xf numFmtId="164" fontId="1" fillId="0" borderId="0" applyFont="0" applyFill="0" applyBorder="0" applyAlignment="0" applyProtection="0"/>
    <xf numFmtId="0" fontId="9" fillId="0" borderId="0" applyNumberFormat="0" applyFill="0" applyBorder="0" applyAlignment="0" applyProtection="0"/>
  </cellStyleXfs>
  <cellXfs count="75">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8" xfId="0" applyBorder="1"/>
    <xf numFmtId="0" fontId="2" fillId="0" borderId="0" xfId="0" applyFont="1"/>
    <xf numFmtId="2" fontId="0" fillId="0" borderId="0" xfId="0" applyNumberFormat="1"/>
    <xf numFmtId="0" fontId="0" fillId="0" borderId="0" xfId="0" applyAlignment="1">
      <alignment horizontal="right"/>
    </xf>
    <xf numFmtId="14" fontId="0" fillId="0" borderId="0" xfId="0" applyNumberFormat="1"/>
    <xf numFmtId="165" fontId="4" fillId="0" borderId="0" xfId="0" applyNumberFormat="1" applyFont="1"/>
    <xf numFmtId="165" fontId="0" fillId="0" borderId="0" xfId="0" applyNumberFormat="1"/>
    <xf numFmtId="0" fontId="0" fillId="0" borderId="0" xfId="0" applyFill="1" applyAlignment="1"/>
    <xf numFmtId="17" fontId="0" fillId="0" borderId="0" xfId="0" applyNumberFormat="1"/>
    <xf numFmtId="0" fontId="5" fillId="0" borderId="9" xfId="0" applyFont="1" applyFill="1" applyBorder="1" applyAlignment="1">
      <alignment horizontal="center" vertical="center" wrapText="1"/>
    </xf>
    <xf numFmtId="165" fontId="0" fillId="0" borderId="4" xfId="0" applyNumberFormat="1" applyBorder="1"/>
    <xf numFmtId="0" fontId="6" fillId="0" borderId="0" xfId="0" applyFont="1"/>
    <xf numFmtId="0" fontId="6" fillId="0" borderId="0" xfId="0" applyFont="1" applyAlignment="1">
      <alignment horizontal="right"/>
    </xf>
    <xf numFmtId="0" fontId="6" fillId="0" borderId="0" xfId="0" applyFont="1" applyAlignment="1">
      <alignment horizontal="right" indent="1"/>
    </xf>
    <xf numFmtId="0" fontId="2" fillId="0" borderId="0" xfId="0" applyFont="1" applyAlignment="1">
      <alignment horizontal="right"/>
    </xf>
    <xf numFmtId="0" fontId="6" fillId="0" borderId="0" xfId="0" applyFont="1" applyAlignment="1">
      <alignment horizontal="left"/>
    </xf>
    <xf numFmtId="1" fontId="0" fillId="0" borderId="0" xfId="0" applyNumberFormat="1"/>
    <xf numFmtId="0" fontId="0" fillId="0" borderId="0" xfId="0" applyFont="1"/>
    <xf numFmtId="0" fontId="0" fillId="0" borderId="0" xfId="0" applyAlignment="1">
      <alignment horizontal="center"/>
    </xf>
    <xf numFmtId="2" fontId="0" fillId="0" borderId="0" xfId="0" applyNumberFormat="1" applyAlignment="1">
      <alignment horizontal="center"/>
    </xf>
    <xf numFmtId="14" fontId="0" fillId="0" borderId="0" xfId="0" applyNumberFormat="1" applyAlignment="1">
      <alignment horizontal="center"/>
    </xf>
    <xf numFmtId="0" fontId="0" fillId="0" borderId="0" xfId="0" applyAlignment="1"/>
    <xf numFmtId="0" fontId="0" fillId="0" borderId="0" xfId="0" applyAlignment="1">
      <alignment horizontal="center"/>
    </xf>
    <xf numFmtId="49" fontId="0" fillId="0" borderId="0" xfId="0" applyNumberFormat="1"/>
    <xf numFmtId="166" fontId="0" fillId="0" borderId="0" xfId="2" applyNumberFormat="1" applyFont="1"/>
    <xf numFmtId="2" fontId="0" fillId="0" borderId="0" xfId="0" applyNumberFormat="1" applyAlignment="1">
      <alignment horizontal="right"/>
    </xf>
    <xf numFmtId="0" fontId="0" fillId="0" borderId="0" xfId="0" applyAlignment="1">
      <alignment horizontal="center"/>
    </xf>
    <xf numFmtId="0" fontId="7" fillId="0" borderId="0" xfId="0" applyFont="1"/>
    <xf numFmtId="0" fontId="0" fillId="0" borderId="0" xfId="0" applyAlignment="1">
      <alignment horizontal="center"/>
    </xf>
    <xf numFmtId="0" fontId="3"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horizontal="right" vertical="center" wrapText="1"/>
    </xf>
    <xf numFmtId="0" fontId="0" fillId="0" borderId="0" xfId="0" applyNumberFormat="1"/>
    <xf numFmtId="0" fontId="2" fillId="0" borderId="0" xfId="0" applyFont="1" applyAlignment="1"/>
    <xf numFmtId="0" fontId="0" fillId="0" borderId="0" xfId="0" applyAlignment="1">
      <alignment horizontal="center"/>
    </xf>
    <xf numFmtId="0" fontId="3" fillId="0" borderId="0" xfId="0" applyFont="1" applyAlignment="1">
      <alignment vertical="top" wrapText="1"/>
    </xf>
    <xf numFmtId="0" fontId="3" fillId="0" borderId="0" xfId="0" applyFont="1" applyAlignment="1">
      <alignment vertical="center" wrapText="1"/>
    </xf>
    <xf numFmtId="0" fontId="0" fillId="0" borderId="0" xfId="0" applyFont="1" applyAlignment="1">
      <alignment vertical="center" wrapText="1"/>
    </xf>
    <xf numFmtId="0" fontId="10" fillId="0" borderId="0" xfId="0" applyFont="1" applyAlignment="1">
      <alignment vertical="center" wrapText="1"/>
    </xf>
    <xf numFmtId="0" fontId="0" fillId="0" borderId="0" xfId="0" applyFont="1" applyAlignment="1">
      <alignment vertical="center" wrapText="1"/>
    </xf>
    <xf numFmtId="0" fontId="11" fillId="0" borderId="0" xfId="0" applyFont="1" applyAlignment="1">
      <alignment vertical="center"/>
    </xf>
    <xf numFmtId="0" fontId="0" fillId="0" borderId="0" xfId="0" applyFont="1" applyAlignment="1">
      <alignment horizontal="right"/>
    </xf>
    <xf numFmtId="0" fontId="0" fillId="0" borderId="0" xfId="0" applyFont="1" applyAlignment="1"/>
    <xf numFmtId="0" fontId="0" fillId="0" borderId="0" xfId="0" applyFont="1" applyAlignment="1">
      <alignment horizontal="left" vertical="center"/>
    </xf>
    <xf numFmtId="2" fontId="0" fillId="0" borderId="0" xfId="0" applyNumberFormat="1" applyFont="1"/>
    <xf numFmtId="0" fontId="0" fillId="0" borderId="0" xfId="0" applyAlignment="1">
      <alignment horizontal="left"/>
    </xf>
    <xf numFmtId="0" fontId="0" fillId="0" borderId="0" xfId="0" applyFont="1" applyAlignment="1">
      <alignment vertical="center"/>
    </xf>
    <xf numFmtId="0" fontId="0" fillId="0" borderId="0" xfId="0" applyFont="1" applyAlignment="1">
      <alignment horizontal="center" vertical="center"/>
    </xf>
    <xf numFmtId="0" fontId="2" fillId="0" borderId="0" xfId="0" applyFont="1" applyFill="1"/>
    <xf numFmtId="0" fontId="0" fillId="0" borderId="0" xfId="0" applyFill="1"/>
    <xf numFmtId="14" fontId="0" fillId="0" borderId="0" xfId="0" applyNumberFormat="1" applyFill="1"/>
    <xf numFmtId="165" fontId="0" fillId="0" borderId="0" xfId="0" applyNumberFormat="1" applyFill="1"/>
    <xf numFmtId="0" fontId="0" fillId="0" borderId="0" xfId="0" applyFill="1" applyAlignment="1">
      <alignment wrapText="1"/>
    </xf>
    <xf numFmtId="0" fontId="0" fillId="0" borderId="0" xfId="0" applyFill="1" applyAlignment="1">
      <alignment horizontal="right" wrapText="1"/>
    </xf>
    <xf numFmtId="0" fontId="2" fillId="0" borderId="0" xfId="0" applyFont="1" applyAlignment="1">
      <alignment vertical="center"/>
    </xf>
    <xf numFmtId="0" fontId="13" fillId="0" borderId="0" xfId="0" applyFont="1" applyAlignment="1">
      <alignment vertical="center"/>
    </xf>
    <xf numFmtId="0" fontId="3" fillId="0" borderId="0" xfId="1" applyFont="1" applyBorder="1" applyAlignment="1">
      <alignment horizontal="center" vertical="top" wrapText="1"/>
    </xf>
    <xf numFmtId="0" fontId="3" fillId="0" borderId="7" xfId="1" applyFont="1" applyBorder="1" applyAlignment="1">
      <alignment horizontal="center" vertical="top" wrapText="1"/>
    </xf>
    <xf numFmtId="0" fontId="3" fillId="0" borderId="0" xfId="0" applyFont="1" applyAlignment="1">
      <alignment vertical="top" wrapText="1"/>
    </xf>
    <xf numFmtId="0" fontId="3" fillId="0" borderId="0" xfId="0" applyFont="1" applyAlignment="1">
      <alignment vertical="center" wrapText="1"/>
    </xf>
    <xf numFmtId="0" fontId="10" fillId="0" borderId="0" xfId="0" applyFont="1" applyAlignment="1">
      <alignment horizontal="right" vertical="center" wrapText="1"/>
    </xf>
    <xf numFmtId="0" fontId="0" fillId="0" borderId="0" xfId="0" applyFont="1" applyAlignment="1">
      <alignment vertical="top" wrapText="1"/>
    </xf>
    <xf numFmtId="0" fontId="9" fillId="0" borderId="0" xfId="3" applyFont="1" applyAlignment="1">
      <alignment horizontal="justify" vertical="center" wrapText="1"/>
    </xf>
    <xf numFmtId="0" fontId="10" fillId="0" borderId="0" xfId="0" applyFont="1" applyAlignment="1">
      <alignment horizontal="justify" vertical="center" wrapText="1"/>
    </xf>
    <xf numFmtId="0" fontId="0" fillId="0" borderId="0" xfId="0" applyFont="1" applyAlignment="1">
      <alignment vertical="center" wrapText="1"/>
    </xf>
    <xf numFmtId="0" fontId="0" fillId="0" borderId="0" xfId="0" applyAlignment="1">
      <alignment horizontal="center"/>
    </xf>
    <xf numFmtId="0" fontId="2" fillId="0" borderId="0" xfId="0" applyFont="1" applyAlignment="1">
      <alignment horizontal="center"/>
    </xf>
  </cellXfs>
  <cellStyles count="4">
    <cellStyle name="Comma" xfId="2" builtinId="3"/>
    <cellStyle name="Hyperlink" xfId="3"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customXml" Target="../customXml/item1.xml"/><Relationship Id="rId50"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8.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9.em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0.emf"/></Relationships>
</file>

<file path=xl/drawings/_rels/drawing21.xml.rels><?xml version="1.0" encoding="UTF-8" standalone="yes"?>
<Relationships xmlns="http://schemas.openxmlformats.org/package/2006/relationships"><Relationship Id="rId1" Type="http://schemas.openxmlformats.org/officeDocument/2006/relationships/image" Target="../media/image21.emf"/></Relationships>
</file>

<file path=xl/drawings/_rels/drawing22.xml.rels><?xml version="1.0" encoding="UTF-8" standalone="yes"?>
<Relationships xmlns="http://schemas.openxmlformats.org/package/2006/relationships"><Relationship Id="rId1" Type="http://schemas.openxmlformats.org/officeDocument/2006/relationships/image" Target="../media/image22.emf"/></Relationships>
</file>

<file path=xl/drawings/_rels/drawing23.xml.rels><?xml version="1.0" encoding="UTF-8" standalone="yes"?>
<Relationships xmlns="http://schemas.openxmlformats.org/package/2006/relationships"><Relationship Id="rId1" Type="http://schemas.openxmlformats.org/officeDocument/2006/relationships/image" Target="../media/image23.emf"/></Relationships>
</file>

<file path=xl/drawings/_rels/drawing24.xml.rels><?xml version="1.0" encoding="UTF-8" standalone="yes"?>
<Relationships xmlns="http://schemas.openxmlformats.org/package/2006/relationships"><Relationship Id="rId1" Type="http://schemas.openxmlformats.org/officeDocument/2006/relationships/image" Target="../media/image24.emf"/></Relationships>
</file>

<file path=xl/drawings/_rels/drawing25.xml.rels><?xml version="1.0" encoding="UTF-8" standalone="yes"?>
<Relationships xmlns="http://schemas.openxmlformats.org/package/2006/relationships"><Relationship Id="rId1" Type="http://schemas.openxmlformats.org/officeDocument/2006/relationships/image" Target="../media/image25.emf"/></Relationships>
</file>

<file path=xl/drawings/_rels/drawing26.xml.rels><?xml version="1.0" encoding="UTF-8" standalone="yes"?>
<Relationships xmlns="http://schemas.openxmlformats.org/package/2006/relationships"><Relationship Id="rId1" Type="http://schemas.openxmlformats.org/officeDocument/2006/relationships/image" Target="../media/image26.emf"/></Relationships>
</file>

<file path=xl/drawings/_rels/drawing27.xml.rels><?xml version="1.0" encoding="UTF-8" standalone="yes"?>
<Relationships xmlns="http://schemas.openxmlformats.org/package/2006/relationships"><Relationship Id="rId1" Type="http://schemas.openxmlformats.org/officeDocument/2006/relationships/image" Target="../media/image27.emf"/></Relationships>
</file>

<file path=xl/drawings/_rels/drawing28.xml.rels><?xml version="1.0" encoding="UTF-8" standalone="yes"?>
<Relationships xmlns="http://schemas.openxmlformats.org/package/2006/relationships"><Relationship Id="rId1" Type="http://schemas.openxmlformats.org/officeDocument/2006/relationships/image" Target="../media/image28.emf"/></Relationships>
</file>

<file path=xl/drawings/_rels/drawing29.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3.emf"/></Relationships>
</file>

<file path=xl/drawings/_rels/drawing34.xml.rels><?xml version="1.0" encoding="UTF-8" standalone="yes"?>
<Relationships xmlns="http://schemas.openxmlformats.org/package/2006/relationships"><Relationship Id="rId1" Type="http://schemas.openxmlformats.org/officeDocument/2006/relationships/image" Target="../media/image34.emf"/></Relationships>
</file>

<file path=xl/drawings/_rels/drawing35.xml.rels><?xml version="1.0" encoding="UTF-8" standalone="yes"?>
<Relationships xmlns="http://schemas.openxmlformats.org/package/2006/relationships"><Relationship Id="rId1" Type="http://schemas.openxmlformats.org/officeDocument/2006/relationships/image" Target="../media/image35.emf"/></Relationships>
</file>

<file path=xl/drawings/_rels/drawing36.xml.rels><?xml version="1.0" encoding="UTF-8" standalone="yes"?>
<Relationships xmlns="http://schemas.openxmlformats.org/package/2006/relationships"><Relationship Id="rId1" Type="http://schemas.openxmlformats.org/officeDocument/2006/relationships/image" Target="../media/image36.emf"/></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_rels/drawing8.xml.rels><?xml version="1.0" encoding="UTF-8" standalone="yes"?>
<Relationships xmlns="http://schemas.openxmlformats.org/package/2006/relationships"><Relationship Id="rId1" Type="http://schemas.openxmlformats.org/officeDocument/2006/relationships/image" Target="../media/image8.jpe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7</xdr:col>
      <xdr:colOff>203200</xdr:colOff>
      <xdr:row>8</xdr:row>
      <xdr:rowOff>25400</xdr:rowOff>
    </xdr:from>
    <xdr:to>
      <xdr:col>11</xdr:col>
      <xdr:colOff>393700</xdr:colOff>
      <xdr:row>17</xdr:row>
      <xdr:rowOff>128270</xdr:rowOff>
    </xdr:to>
    <xdr:pic>
      <xdr:nvPicPr>
        <xdr:cNvPr id="2" name="Picture 1"/>
        <xdr:cNvPicPr>
          <a:picLocks noChangeAspect="1"/>
        </xdr:cNvPicPr>
      </xdr:nvPicPr>
      <xdr:blipFill>
        <a:blip xmlns:r="http://schemas.openxmlformats.org/officeDocument/2006/relationships" r:embed="rId1"/>
        <a:stretch>
          <a:fillRect/>
        </a:stretch>
      </xdr:blipFill>
      <xdr:spPr>
        <a:xfrm>
          <a:off x="4591050" y="1498600"/>
          <a:ext cx="2628900" cy="176022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12</xdr:row>
      <xdr:rowOff>104775</xdr:rowOff>
    </xdr:from>
    <xdr:to>
      <xdr:col>3</xdr:col>
      <xdr:colOff>476249</xdr:colOff>
      <xdr:row>24</xdr:row>
      <xdr:rowOff>85724</xdr:rowOff>
    </xdr:to>
    <xdr:pic>
      <xdr:nvPicPr>
        <xdr:cNvPr id="4" name="Picture 24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352675"/>
          <a:ext cx="3409949" cy="22669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38100</xdr:colOff>
      <xdr:row>13</xdr:row>
      <xdr:rowOff>114300</xdr:rowOff>
    </xdr:from>
    <xdr:to>
      <xdr:col>2</xdr:col>
      <xdr:colOff>375920</xdr:colOff>
      <xdr:row>23</xdr:row>
      <xdr:rowOff>114300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60220"/>
          <a:ext cx="2613660"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12</xdr:row>
      <xdr:rowOff>0</xdr:rowOff>
    </xdr:from>
    <xdr:to>
      <xdr:col>2</xdr:col>
      <xdr:colOff>619125</xdr:colOff>
      <xdr:row>17</xdr:row>
      <xdr:rowOff>38100</xdr:rowOff>
    </xdr:to>
    <xdr:pic>
      <xdr:nvPicPr>
        <xdr:cNvPr id="3" name="Picture 25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38350"/>
          <a:ext cx="2609850" cy="175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25400</xdr:colOff>
      <xdr:row>7</xdr:row>
      <xdr:rowOff>50800</xdr:rowOff>
    </xdr:from>
    <xdr:to>
      <xdr:col>9</xdr:col>
      <xdr:colOff>129252</xdr:colOff>
      <xdr:row>16</xdr:row>
      <xdr:rowOff>112671</xdr:rowOff>
    </xdr:to>
    <xdr:pic>
      <xdr:nvPicPr>
        <xdr:cNvPr id="2" name="Picture 1"/>
        <xdr:cNvPicPr>
          <a:picLocks noChangeAspect="1"/>
        </xdr:cNvPicPr>
      </xdr:nvPicPr>
      <xdr:blipFill>
        <a:blip xmlns:r="http://schemas.openxmlformats.org/officeDocument/2006/relationships" r:embed="rId1"/>
        <a:stretch>
          <a:fillRect/>
        </a:stretch>
      </xdr:blipFill>
      <xdr:spPr>
        <a:xfrm>
          <a:off x="3581400" y="1339850"/>
          <a:ext cx="2542252" cy="171922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101600</xdr:colOff>
      <xdr:row>7</xdr:row>
      <xdr:rowOff>50800</xdr:rowOff>
    </xdr:from>
    <xdr:to>
      <xdr:col>8</xdr:col>
      <xdr:colOff>205452</xdr:colOff>
      <xdr:row>16</xdr:row>
      <xdr:rowOff>112671</xdr:rowOff>
    </xdr:to>
    <xdr:pic>
      <xdr:nvPicPr>
        <xdr:cNvPr id="4" name="Picture 3"/>
        <xdr:cNvPicPr>
          <a:picLocks noChangeAspect="1"/>
        </xdr:cNvPicPr>
      </xdr:nvPicPr>
      <xdr:blipFill>
        <a:blip xmlns:r="http://schemas.openxmlformats.org/officeDocument/2006/relationships" r:embed="rId1"/>
        <a:stretch>
          <a:fillRect/>
        </a:stretch>
      </xdr:blipFill>
      <xdr:spPr>
        <a:xfrm>
          <a:off x="2990850" y="1339850"/>
          <a:ext cx="2542252" cy="17192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254000</xdr:colOff>
      <xdr:row>10</xdr:row>
      <xdr:rowOff>50800</xdr:rowOff>
    </xdr:from>
    <xdr:to>
      <xdr:col>9</xdr:col>
      <xdr:colOff>444500</xdr:colOff>
      <xdr:row>19</xdr:row>
      <xdr:rowOff>161290</xdr:rowOff>
    </xdr:to>
    <xdr:pic>
      <xdr:nvPicPr>
        <xdr:cNvPr id="2" name="Picture 1"/>
        <xdr:cNvPicPr>
          <a:picLocks noChangeAspect="1"/>
        </xdr:cNvPicPr>
      </xdr:nvPicPr>
      <xdr:blipFill>
        <a:blip xmlns:r="http://schemas.openxmlformats.org/officeDocument/2006/relationships" r:embed="rId1"/>
        <a:stretch>
          <a:fillRect/>
        </a:stretch>
      </xdr:blipFill>
      <xdr:spPr>
        <a:xfrm>
          <a:off x="5797550" y="1892300"/>
          <a:ext cx="2628900" cy="176784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38100</xdr:colOff>
      <xdr:row>7</xdr:row>
      <xdr:rowOff>76200</xdr:rowOff>
    </xdr:from>
    <xdr:to>
      <xdr:col>10</xdr:col>
      <xdr:colOff>135856</xdr:colOff>
      <xdr:row>16</xdr:row>
      <xdr:rowOff>156361</xdr:rowOff>
    </xdr:to>
    <xdr:pic>
      <xdr:nvPicPr>
        <xdr:cNvPr id="3" name="Picture 2"/>
        <xdr:cNvPicPr>
          <a:picLocks noChangeAspect="1"/>
        </xdr:cNvPicPr>
      </xdr:nvPicPr>
      <xdr:blipFill>
        <a:blip xmlns:r="http://schemas.openxmlformats.org/officeDocument/2006/relationships" r:embed="rId1"/>
        <a:stretch>
          <a:fillRect/>
        </a:stretch>
      </xdr:blipFill>
      <xdr:spPr>
        <a:xfrm>
          <a:off x="5137150" y="1549400"/>
          <a:ext cx="2536156" cy="173751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8</xdr:col>
      <xdr:colOff>114300</xdr:colOff>
      <xdr:row>10</xdr:row>
      <xdr:rowOff>63500</xdr:rowOff>
    </xdr:from>
    <xdr:to>
      <xdr:col>12</xdr:col>
      <xdr:colOff>485775</xdr:colOff>
      <xdr:row>19</xdr:row>
      <xdr:rowOff>171450</xdr:rowOff>
    </xdr:to>
    <xdr:pic>
      <xdr:nvPicPr>
        <xdr:cNvPr id="3" name="Picture 4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91100" y="1371600"/>
          <a:ext cx="2809875" cy="1809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81280</xdr:colOff>
      <xdr:row>8</xdr:row>
      <xdr:rowOff>1270</xdr:rowOff>
    </xdr:from>
    <xdr:to>
      <xdr:col>10</xdr:col>
      <xdr:colOff>83820</xdr:colOff>
      <xdr:row>17</xdr:row>
      <xdr:rowOff>116840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01080" y="922020"/>
          <a:ext cx="2440940" cy="1772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698500</xdr:colOff>
      <xdr:row>6</xdr:row>
      <xdr:rowOff>76199</xdr:rowOff>
    </xdr:from>
    <xdr:to>
      <xdr:col>5</xdr:col>
      <xdr:colOff>361950</xdr:colOff>
      <xdr:row>16</xdr:row>
      <xdr:rowOff>82550</xdr:rowOff>
    </xdr:to>
    <xdr:pic>
      <xdr:nvPicPr>
        <xdr:cNvPr id="2" name="Picture 23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7700" y="1206499"/>
          <a:ext cx="3321050" cy="1860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215900</xdr:colOff>
      <xdr:row>8</xdr:row>
      <xdr:rowOff>76200</xdr:rowOff>
    </xdr:from>
    <xdr:to>
      <xdr:col>10</xdr:col>
      <xdr:colOff>398780</xdr:colOff>
      <xdr:row>17</xdr:row>
      <xdr:rowOff>179070</xdr:rowOff>
    </xdr:to>
    <xdr:pic>
      <xdr:nvPicPr>
        <xdr:cNvPr id="2" name="Picture 1"/>
        <xdr:cNvPicPr>
          <a:picLocks noChangeAspect="1"/>
        </xdr:cNvPicPr>
      </xdr:nvPicPr>
      <xdr:blipFill>
        <a:blip xmlns:r="http://schemas.openxmlformats.org/officeDocument/2006/relationships" r:embed="rId1"/>
        <a:stretch>
          <a:fillRect/>
        </a:stretch>
      </xdr:blipFill>
      <xdr:spPr>
        <a:xfrm>
          <a:off x="4705350" y="1549400"/>
          <a:ext cx="2621280" cy="176022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1003300</xdr:colOff>
      <xdr:row>8</xdr:row>
      <xdr:rowOff>50800</xdr:rowOff>
    </xdr:from>
    <xdr:to>
      <xdr:col>2</xdr:col>
      <xdr:colOff>495300</xdr:colOff>
      <xdr:row>21</xdr:row>
      <xdr:rowOff>25400</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3300" y="1447800"/>
          <a:ext cx="3175000" cy="2368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6</xdr:col>
      <xdr:colOff>0</xdr:colOff>
      <xdr:row>8</xdr:row>
      <xdr:rowOff>38100</xdr:rowOff>
    </xdr:from>
    <xdr:to>
      <xdr:col>10</xdr:col>
      <xdr:colOff>190500</xdr:colOff>
      <xdr:row>17</xdr:row>
      <xdr:rowOff>146050</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41750" y="151130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6</xdr:col>
      <xdr:colOff>234950</xdr:colOff>
      <xdr:row>9</xdr:row>
      <xdr:rowOff>12700</xdr:rowOff>
    </xdr:from>
    <xdr:to>
      <xdr:col>10</xdr:col>
      <xdr:colOff>425450</xdr:colOff>
      <xdr:row>18</xdr:row>
      <xdr:rowOff>88900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1400" y="1670050"/>
          <a:ext cx="2628900" cy="173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693420</xdr:colOff>
      <xdr:row>11</xdr:row>
      <xdr:rowOff>99060</xdr:rowOff>
    </xdr:from>
    <xdr:to>
      <xdr:col>4</xdr:col>
      <xdr:colOff>396240</xdr:colOff>
      <xdr:row>21</xdr:row>
      <xdr:rowOff>99060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420" y="1562100"/>
          <a:ext cx="2636520"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6</xdr:col>
      <xdr:colOff>303530</xdr:colOff>
      <xdr:row>8</xdr:row>
      <xdr:rowOff>97790</xdr:rowOff>
    </xdr:from>
    <xdr:to>
      <xdr:col>10</xdr:col>
      <xdr:colOff>551180</xdr:colOff>
      <xdr:row>18</xdr:row>
      <xdr:rowOff>82550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91680" y="1570990"/>
          <a:ext cx="2686050" cy="1826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4</xdr:col>
      <xdr:colOff>363220</xdr:colOff>
      <xdr:row>8</xdr:row>
      <xdr:rowOff>30480</xdr:rowOff>
    </xdr:from>
    <xdr:to>
      <xdr:col>8</xdr:col>
      <xdr:colOff>570230</xdr:colOff>
      <xdr:row>18</xdr:row>
      <xdr:rowOff>60960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52470" y="767080"/>
          <a:ext cx="2645410" cy="1871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6</xdr:col>
      <xdr:colOff>82550</xdr:colOff>
      <xdr:row>8</xdr:row>
      <xdr:rowOff>66040</xdr:rowOff>
    </xdr:from>
    <xdr:to>
      <xdr:col>10</xdr:col>
      <xdr:colOff>292100</xdr:colOff>
      <xdr:row>18</xdr:row>
      <xdr:rowOff>96520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92650" y="1539240"/>
          <a:ext cx="2647950" cy="1871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13</xdr:col>
      <xdr:colOff>214630</xdr:colOff>
      <xdr:row>8</xdr:row>
      <xdr:rowOff>91440</xdr:rowOff>
    </xdr:from>
    <xdr:to>
      <xdr:col>17</xdr:col>
      <xdr:colOff>461010</xdr:colOff>
      <xdr:row>17</xdr:row>
      <xdr:rowOff>144780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45930" y="1564640"/>
          <a:ext cx="2684780" cy="17106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9</xdr:col>
      <xdr:colOff>185420</xdr:colOff>
      <xdr:row>8</xdr:row>
      <xdr:rowOff>53340</xdr:rowOff>
    </xdr:from>
    <xdr:to>
      <xdr:col>13</xdr:col>
      <xdr:colOff>261620</xdr:colOff>
      <xdr:row>17</xdr:row>
      <xdr:rowOff>146050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71820" y="1526540"/>
          <a:ext cx="2514600" cy="1750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5</xdr:col>
      <xdr:colOff>373380</xdr:colOff>
      <xdr:row>8</xdr:row>
      <xdr:rowOff>76201</xdr:rowOff>
    </xdr:from>
    <xdr:to>
      <xdr:col>11</xdr:col>
      <xdr:colOff>142115</xdr:colOff>
      <xdr:row>20</xdr:row>
      <xdr:rowOff>167641</xdr:rowOff>
    </xdr:to>
    <xdr:pic>
      <xdr:nvPicPr>
        <xdr:cNvPr id="2" name="Picture 1"/>
        <xdr:cNvPicPr>
          <a:picLocks noChangeAspect="1"/>
        </xdr:cNvPicPr>
      </xdr:nvPicPr>
      <xdr:blipFill>
        <a:blip xmlns:r="http://schemas.openxmlformats.org/officeDocument/2006/relationships" r:embed="rId1"/>
        <a:stretch>
          <a:fillRect/>
        </a:stretch>
      </xdr:blipFill>
      <xdr:spPr>
        <a:xfrm>
          <a:off x="5981700" y="1539241"/>
          <a:ext cx="3426335" cy="228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190500</xdr:colOff>
      <xdr:row>7</xdr:row>
      <xdr:rowOff>95250</xdr:rowOff>
    </xdr:from>
    <xdr:to>
      <xdr:col>10</xdr:col>
      <xdr:colOff>381000</xdr:colOff>
      <xdr:row>17</xdr:row>
      <xdr:rowOff>21590</xdr:rowOff>
    </xdr:to>
    <xdr:pic>
      <xdr:nvPicPr>
        <xdr:cNvPr id="2" name="Picture 1"/>
        <xdr:cNvPicPr>
          <a:picLocks noChangeAspect="1"/>
        </xdr:cNvPicPr>
      </xdr:nvPicPr>
      <xdr:blipFill>
        <a:blip xmlns:r="http://schemas.openxmlformats.org/officeDocument/2006/relationships" r:embed="rId1"/>
        <a:stretch>
          <a:fillRect/>
        </a:stretch>
      </xdr:blipFill>
      <xdr:spPr>
        <a:xfrm>
          <a:off x="4552950" y="1384300"/>
          <a:ext cx="2628900" cy="176784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4</xdr:col>
      <xdr:colOff>541020</xdr:colOff>
      <xdr:row>7</xdr:row>
      <xdr:rowOff>13537</xdr:rowOff>
    </xdr:from>
    <xdr:to>
      <xdr:col>11</xdr:col>
      <xdr:colOff>106680</xdr:colOff>
      <xdr:row>21</xdr:row>
      <xdr:rowOff>18556</xdr:rowOff>
    </xdr:to>
    <xdr:pic>
      <xdr:nvPicPr>
        <xdr:cNvPr id="3" name="Picture 2"/>
        <xdr:cNvPicPr>
          <a:picLocks noChangeAspect="1"/>
        </xdr:cNvPicPr>
      </xdr:nvPicPr>
      <xdr:blipFill>
        <a:blip xmlns:r="http://schemas.openxmlformats.org/officeDocument/2006/relationships" r:embed="rId1"/>
        <a:stretch>
          <a:fillRect/>
        </a:stretch>
      </xdr:blipFill>
      <xdr:spPr>
        <a:xfrm>
          <a:off x="2979420" y="1293697"/>
          <a:ext cx="3832860" cy="256533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5</xdr:col>
      <xdr:colOff>157480</xdr:colOff>
      <xdr:row>11</xdr:row>
      <xdr:rowOff>115571</xdr:rowOff>
    </xdr:from>
    <xdr:to>
      <xdr:col>8</xdr:col>
      <xdr:colOff>927020</xdr:colOff>
      <xdr:row>24</xdr:row>
      <xdr:rowOff>153671</xdr:rowOff>
    </xdr:to>
    <xdr:pic>
      <xdr:nvPicPr>
        <xdr:cNvPr id="2" name="Picture 1"/>
        <xdr:cNvPicPr>
          <a:picLocks noChangeAspect="1"/>
        </xdr:cNvPicPr>
      </xdr:nvPicPr>
      <xdr:blipFill>
        <a:blip xmlns:r="http://schemas.openxmlformats.org/officeDocument/2006/relationships" r:embed="rId1"/>
        <a:stretch>
          <a:fillRect/>
        </a:stretch>
      </xdr:blipFill>
      <xdr:spPr>
        <a:xfrm>
          <a:off x="6399530" y="2141221"/>
          <a:ext cx="4217590" cy="243205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6</xdr:col>
      <xdr:colOff>60960</xdr:colOff>
      <xdr:row>11</xdr:row>
      <xdr:rowOff>80010</xdr:rowOff>
    </xdr:from>
    <xdr:to>
      <xdr:col>12</xdr:col>
      <xdr:colOff>248211</xdr:colOff>
      <xdr:row>24</xdr:row>
      <xdr:rowOff>50800</xdr:rowOff>
    </xdr:to>
    <xdr:pic>
      <xdr:nvPicPr>
        <xdr:cNvPr id="3" name="Picture 2"/>
        <xdr:cNvPicPr>
          <a:picLocks noChangeAspect="1"/>
        </xdr:cNvPicPr>
      </xdr:nvPicPr>
      <xdr:blipFill>
        <a:blip xmlns:r="http://schemas.openxmlformats.org/officeDocument/2006/relationships" r:embed="rId1"/>
        <a:stretch>
          <a:fillRect/>
        </a:stretch>
      </xdr:blipFill>
      <xdr:spPr>
        <a:xfrm>
          <a:off x="5071110" y="2105660"/>
          <a:ext cx="3844851" cy="236474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546100</xdr:colOff>
      <xdr:row>15</xdr:row>
      <xdr:rowOff>44450</xdr:rowOff>
    </xdr:from>
    <xdr:to>
      <xdr:col>6</xdr:col>
      <xdr:colOff>76200</xdr:colOff>
      <xdr:row>25</xdr:row>
      <xdr:rowOff>50800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700" y="2806700"/>
          <a:ext cx="2755900" cy="1847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8</xdr:col>
      <xdr:colOff>400050</xdr:colOff>
      <xdr:row>9</xdr:row>
      <xdr:rowOff>44450</xdr:rowOff>
    </xdr:from>
    <xdr:to>
      <xdr:col>12</xdr:col>
      <xdr:colOff>590550</xdr:colOff>
      <xdr:row>18</xdr:row>
      <xdr:rowOff>146050</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46750" y="1701800"/>
          <a:ext cx="2628900" cy="1758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10</xdr:col>
      <xdr:colOff>63500</xdr:colOff>
      <xdr:row>8</xdr:row>
      <xdr:rowOff>6350</xdr:rowOff>
    </xdr:from>
    <xdr:to>
      <xdr:col>14</xdr:col>
      <xdr:colOff>254000</xdr:colOff>
      <xdr:row>17</xdr:row>
      <xdr:rowOff>114300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59500" y="147955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127000</xdr:colOff>
      <xdr:row>14</xdr:row>
      <xdr:rowOff>6350</xdr:rowOff>
    </xdr:from>
    <xdr:to>
      <xdr:col>5</xdr:col>
      <xdr:colOff>317500</xdr:colOff>
      <xdr:row>23</xdr:row>
      <xdr:rowOff>19050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8700" y="2584450"/>
          <a:ext cx="2628900" cy="167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254000</xdr:colOff>
      <xdr:row>8</xdr:row>
      <xdr:rowOff>57150</xdr:rowOff>
    </xdr:from>
    <xdr:to>
      <xdr:col>8</xdr:col>
      <xdr:colOff>436880</xdr:colOff>
      <xdr:row>17</xdr:row>
      <xdr:rowOff>167640</xdr:rowOff>
    </xdr:to>
    <xdr:pic>
      <xdr:nvPicPr>
        <xdr:cNvPr id="2" name="Picture 1"/>
        <xdr:cNvPicPr>
          <a:picLocks noChangeAspect="1"/>
        </xdr:cNvPicPr>
      </xdr:nvPicPr>
      <xdr:blipFill>
        <a:blip xmlns:r="http://schemas.openxmlformats.org/officeDocument/2006/relationships" r:embed="rId1"/>
        <a:stretch>
          <a:fillRect/>
        </a:stretch>
      </xdr:blipFill>
      <xdr:spPr>
        <a:xfrm>
          <a:off x="3759200" y="1530350"/>
          <a:ext cx="2621280" cy="17678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317500</xdr:colOff>
      <xdr:row>8</xdr:row>
      <xdr:rowOff>139700</xdr:rowOff>
    </xdr:from>
    <xdr:to>
      <xdr:col>10</xdr:col>
      <xdr:colOff>508000</xdr:colOff>
      <xdr:row>18</xdr:row>
      <xdr:rowOff>58420</xdr:rowOff>
    </xdr:to>
    <xdr:pic>
      <xdr:nvPicPr>
        <xdr:cNvPr id="2" name="Picture 1"/>
        <xdr:cNvPicPr>
          <a:picLocks noChangeAspect="1"/>
        </xdr:cNvPicPr>
      </xdr:nvPicPr>
      <xdr:blipFill>
        <a:blip xmlns:r="http://schemas.openxmlformats.org/officeDocument/2006/relationships" r:embed="rId1"/>
        <a:stretch>
          <a:fillRect/>
        </a:stretch>
      </xdr:blipFill>
      <xdr:spPr>
        <a:xfrm>
          <a:off x="4508500" y="1612900"/>
          <a:ext cx="2628900" cy="17602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184150</xdr:colOff>
      <xdr:row>8</xdr:row>
      <xdr:rowOff>101600</xdr:rowOff>
    </xdr:from>
    <xdr:to>
      <xdr:col>11</xdr:col>
      <xdr:colOff>374650</xdr:colOff>
      <xdr:row>18</xdr:row>
      <xdr:rowOff>27940</xdr:rowOff>
    </xdr:to>
    <xdr:pic>
      <xdr:nvPicPr>
        <xdr:cNvPr id="2" name="Picture 1"/>
        <xdr:cNvPicPr>
          <a:picLocks noChangeAspect="1"/>
        </xdr:cNvPicPr>
      </xdr:nvPicPr>
      <xdr:blipFill>
        <a:blip xmlns:r="http://schemas.openxmlformats.org/officeDocument/2006/relationships" r:embed="rId1"/>
        <a:stretch>
          <a:fillRect/>
        </a:stretch>
      </xdr:blipFill>
      <xdr:spPr>
        <a:xfrm>
          <a:off x="4953000" y="1574800"/>
          <a:ext cx="2628900" cy="17678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203200</xdr:colOff>
      <xdr:row>7</xdr:row>
      <xdr:rowOff>69850</xdr:rowOff>
    </xdr:from>
    <xdr:to>
      <xdr:col>9</xdr:col>
      <xdr:colOff>401320</xdr:colOff>
      <xdr:row>16</xdr:row>
      <xdr:rowOff>180340</xdr:rowOff>
    </xdr:to>
    <xdr:pic>
      <xdr:nvPicPr>
        <xdr:cNvPr id="2" name="Picture 1"/>
        <xdr:cNvPicPr>
          <a:picLocks noChangeAspect="1"/>
        </xdr:cNvPicPr>
      </xdr:nvPicPr>
      <xdr:blipFill>
        <a:blip xmlns:r="http://schemas.openxmlformats.org/officeDocument/2006/relationships" r:embed="rId1"/>
        <a:stretch>
          <a:fillRect/>
        </a:stretch>
      </xdr:blipFill>
      <xdr:spPr>
        <a:xfrm>
          <a:off x="3746500" y="1358900"/>
          <a:ext cx="2636520" cy="17678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146050</xdr:colOff>
      <xdr:row>9</xdr:row>
      <xdr:rowOff>12700</xdr:rowOff>
    </xdr:from>
    <xdr:to>
      <xdr:col>9</xdr:col>
      <xdr:colOff>336550</xdr:colOff>
      <xdr:row>18</xdr:row>
      <xdr:rowOff>115570</xdr:rowOff>
    </xdr:to>
    <xdr:pic>
      <xdr:nvPicPr>
        <xdr:cNvPr id="2" name="Picture 1"/>
        <xdr:cNvPicPr>
          <a:picLocks noChangeAspect="1"/>
        </xdr:cNvPicPr>
      </xdr:nvPicPr>
      <xdr:blipFill>
        <a:blip xmlns:r="http://schemas.openxmlformats.org/officeDocument/2006/relationships" r:embed="rId1"/>
        <a:stretch>
          <a:fillRect/>
        </a:stretch>
      </xdr:blipFill>
      <xdr:spPr>
        <a:xfrm>
          <a:off x="3695700" y="1670050"/>
          <a:ext cx="2628900" cy="17602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190500</xdr:colOff>
      <xdr:row>9</xdr:row>
      <xdr:rowOff>57150</xdr:rowOff>
    </xdr:from>
    <xdr:to>
      <xdr:col>12</xdr:col>
      <xdr:colOff>379704</xdr:colOff>
      <xdr:row>18</xdr:row>
      <xdr:rowOff>161697</xdr:rowOff>
    </xdr:to>
    <xdr:pic>
      <xdr:nvPicPr>
        <xdr:cNvPr id="2" name="Picture 1"/>
        <xdr:cNvPicPr>
          <a:picLocks noChangeAspect="1"/>
        </xdr:cNvPicPr>
      </xdr:nvPicPr>
      <xdr:blipFill>
        <a:blip xmlns:r="http://schemas.openxmlformats.org/officeDocument/2006/relationships" r:embed="rId1"/>
        <a:stretch>
          <a:fillRect/>
        </a:stretch>
      </xdr:blipFill>
      <xdr:spPr>
        <a:xfrm>
          <a:off x="5067300" y="1346200"/>
          <a:ext cx="2627604" cy="17618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uke%20Doyle\FSR%20Charts\FSR%202020%20H1\SharePoint\Chart%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are Price"/>
      <sheetName val="Bloomberg"/>
      <sheetName val="GAMF"/>
      <sheetName val="Metadata and Instructions"/>
      <sheetName val="Chart 9"/>
      <sheetName val="Chart 10"/>
      <sheetName val="Chart 11"/>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www.centralbank.ie/docs/default-source/publications/financial-stability-notes/no-8-sme-finances-the-pandemic-and-the-design-of-enterprise-support-policies-(lambert-mccann-mcquinn-myers-and-yao).pdf?sfvrsn=6" TargetMode="External"/><Relationship Id="rId1" Type="http://schemas.openxmlformats.org/officeDocument/2006/relationships/hyperlink" Target="http://www.centralbank.ie/docs/default-source/publications/financial-stability-notes/no-8-sme-finances-the-pandemic-and-the-design-of-enterprise-support-policies-(lambert-mccann-mcquinn-myers-and-yao).pdf?sfvrsn=6" TargetMode="External"/><Relationship Id="rId4" Type="http://schemas.openxmlformats.org/officeDocument/2006/relationships/drawing" Target="../drawings/drawing12.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C5:M15"/>
  <sheetViews>
    <sheetView showGridLines="0" tabSelected="1" workbookViewId="0"/>
  </sheetViews>
  <sheetFormatPr defaultRowHeight="15" x14ac:dyDescent="0.25"/>
  <sheetData>
    <row r="5" spans="3:13" x14ac:dyDescent="0.25">
      <c r="C5" s="1"/>
      <c r="D5" s="2"/>
      <c r="E5" s="2"/>
      <c r="F5" s="2"/>
      <c r="G5" s="2"/>
      <c r="H5" s="2"/>
      <c r="I5" s="2"/>
      <c r="J5" s="2"/>
      <c r="K5" s="2"/>
      <c r="L5" s="2"/>
      <c r="M5" s="3"/>
    </row>
    <row r="6" spans="3:13" x14ac:dyDescent="0.25">
      <c r="C6" s="4"/>
      <c r="D6" s="5"/>
      <c r="E6" s="5"/>
      <c r="F6" s="5"/>
      <c r="G6" s="5"/>
      <c r="H6" s="5"/>
      <c r="I6" s="5"/>
      <c r="J6" s="5"/>
      <c r="K6" s="5"/>
      <c r="L6" s="5"/>
      <c r="M6" s="6"/>
    </row>
    <row r="7" spans="3:13" x14ac:dyDescent="0.25">
      <c r="C7" s="4"/>
      <c r="D7" s="5"/>
      <c r="E7" s="5"/>
      <c r="F7" s="5"/>
      <c r="G7" s="5"/>
      <c r="H7" s="5"/>
      <c r="I7" s="5"/>
      <c r="J7" s="5"/>
      <c r="K7" s="5"/>
      <c r="L7" s="5"/>
      <c r="M7" s="6"/>
    </row>
    <row r="8" spans="3:13" ht="14.1" customHeight="1" x14ac:dyDescent="0.25">
      <c r="C8" s="4"/>
      <c r="D8" s="64" t="s">
        <v>0</v>
      </c>
      <c r="E8" s="64"/>
      <c r="F8" s="64"/>
      <c r="G8" s="64"/>
      <c r="H8" s="64"/>
      <c r="I8" s="64"/>
      <c r="J8" s="64"/>
      <c r="K8" s="64"/>
      <c r="L8" s="64"/>
      <c r="M8" s="6"/>
    </row>
    <row r="9" spans="3:13" x14ac:dyDescent="0.25">
      <c r="C9" s="4"/>
      <c r="D9" s="64"/>
      <c r="E9" s="64"/>
      <c r="F9" s="64"/>
      <c r="G9" s="64"/>
      <c r="H9" s="64"/>
      <c r="I9" s="64"/>
      <c r="J9" s="64"/>
      <c r="K9" s="64"/>
      <c r="L9" s="64"/>
      <c r="M9" s="6"/>
    </row>
    <row r="10" spans="3:13" x14ac:dyDescent="0.25">
      <c r="C10" s="4"/>
      <c r="D10" s="64"/>
      <c r="E10" s="64"/>
      <c r="F10" s="64"/>
      <c r="G10" s="64"/>
      <c r="H10" s="64"/>
      <c r="I10" s="64"/>
      <c r="J10" s="64"/>
      <c r="K10" s="64"/>
      <c r="L10" s="64"/>
      <c r="M10" s="6"/>
    </row>
    <row r="11" spans="3:13" x14ac:dyDescent="0.25">
      <c r="C11" s="4"/>
      <c r="D11" s="64"/>
      <c r="E11" s="64"/>
      <c r="F11" s="64"/>
      <c r="G11" s="64"/>
      <c r="H11" s="64"/>
      <c r="I11" s="64"/>
      <c r="J11" s="64"/>
      <c r="K11" s="64"/>
      <c r="L11" s="64"/>
      <c r="M11" s="6"/>
    </row>
    <row r="12" spans="3:13" x14ac:dyDescent="0.25">
      <c r="C12" s="4"/>
      <c r="D12" s="64"/>
      <c r="E12" s="64"/>
      <c r="F12" s="64"/>
      <c r="G12" s="64"/>
      <c r="H12" s="64"/>
      <c r="I12" s="64"/>
      <c r="J12" s="64"/>
      <c r="K12" s="64"/>
      <c r="L12" s="64"/>
      <c r="M12" s="6"/>
    </row>
    <row r="13" spans="3:13" x14ac:dyDescent="0.25">
      <c r="C13" s="4"/>
      <c r="D13" s="64"/>
      <c r="E13" s="64"/>
      <c r="F13" s="64"/>
      <c r="G13" s="64"/>
      <c r="H13" s="64"/>
      <c r="I13" s="64"/>
      <c r="J13" s="64"/>
      <c r="K13" s="64"/>
      <c r="L13" s="64"/>
      <c r="M13" s="6"/>
    </row>
    <row r="14" spans="3:13" x14ac:dyDescent="0.25">
      <c r="C14" s="4"/>
      <c r="D14" s="64"/>
      <c r="E14" s="64"/>
      <c r="F14" s="64"/>
      <c r="G14" s="64"/>
      <c r="H14" s="64"/>
      <c r="I14" s="64"/>
      <c r="J14" s="64"/>
      <c r="K14" s="64"/>
      <c r="L14" s="64"/>
      <c r="M14" s="6"/>
    </row>
    <row r="15" spans="3:13" x14ac:dyDescent="0.25">
      <c r="C15" s="7"/>
      <c r="D15" s="65"/>
      <c r="E15" s="65"/>
      <c r="F15" s="65"/>
      <c r="G15" s="65"/>
      <c r="H15" s="65"/>
      <c r="I15" s="65"/>
      <c r="J15" s="65"/>
      <c r="K15" s="65"/>
      <c r="L15" s="65"/>
      <c r="M15" s="8"/>
    </row>
  </sheetData>
  <mergeCells count="1">
    <mergeCell ref="D8:L15"/>
  </mergeCells>
  <pageMargins left="0.7" right="0.7" top="0.75" bottom="0.75" header="0.3" footer="0.3"/>
  <pageSetup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15"/>
  <sheetViews>
    <sheetView workbookViewId="0"/>
  </sheetViews>
  <sheetFormatPr defaultRowHeight="15" x14ac:dyDescent="0.25"/>
  <cols>
    <col min="3" max="3" width="15.85546875" customWidth="1"/>
  </cols>
  <sheetData>
    <row r="1" spans="1:10" x14ac:dyDescent="0.25">
      <c r="A1" s="9" t="s">
        <v>117</v>
      </c>
    </row>
    <row r="3" spans="1:10" x14ac:dyDescent="0.25">
      <c r="A3" t="s">
        <v>347</v>
      </c>
    </row>
    <row r="4" spans="1:10" x14ac:dyDescent="0.25">
      <c r="A4" t="s">
        <v>69</v>
      </c>
    </row>
    <row r="5" spans="1:10" x14ac:dyDescent="0.25">
      <c r="A5" t="s">
        <v>118</v>
      </c>
    </row>
    <row r="7" spans="1:10" x14ac:dyDescent="0.25">
      <c r="F7" s="34" t="s">
        <v>68</v>
      </c>
      <c r="J7" s="34" t="s">
        <v>68</v>
      </c>
    </row>
    <row r="9" spans="1:10" x14ac:dyDescent="0.25">
      <c r="C9" s="30" t="s">
        <v>99</v>
      </c>
    </row>
    <row r="10" spans="1:10" x14ac:dyDescent="0.25">
      <c r="B10" s="26">
        <v>2015</v>
      </c>
      <c r="C10" s="27">
        <v>4.7435830835974402</v>
      </c>
    </row>
    <row r="11" spans="1:10" x14ac:dyDescent="0.25">
      <c r="B11" s="26">
        <v>2016</v>
      </c>
      <c r="C11" s="27">
        <v>4.6194995379112314</v>
      </c>
    </row>
    <row r="12" spans="1:10" x14ac:dyDescent="0.25">
      <c r="B12" s="26">
        <v>2017</v>
      </c>
      <c r="C12" s="27">
        <v>4.1317223819212909</v>
      </c>
    </row>
    <row r="13" spans="1:10" x14ac:dyDescent="0.25">
      <c r="B13" s="26">
        <v>2018</v>
      </c>
      <c r="C13" s="27">
        <v>4.2219942193927347</v>
      </c>
    </row>
    <row r="14" spans="1:10" x14ac:dyDescent="0.25">
      <c r="B14" s="26">
        <v>2019</v>
      </c>
      <c r="C14" s="27">
        <v>2.1879289754895748</v>
      </c>
    </row>
    <row r="15" spans="1:10" x14ac:dyDescent="0.25">
      <c r="B15" s="26">
        <v>2020</v>
      </c>
      <c r="C15" s="27">
        <v>-5.7227679688875837</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15"/>
  <sheetViews>
    <sheetView workbookViewId="0"/>
  </sheetViews>
  <sheetFormatPr defaultRowHeight="15" x14ac:dyDescent="0.25"/>
  <cols>
    <col min="3" max="3" width="15.85546875" customWidth="1"/>
  </cols>
  <sheetData>
    <row r="1" spans="1:10" x14ac:dyDescent="0.25">
      <c r="A1" s="9" t="s">
        <v>288</v>
      </c>
    </row>
    <row r="3" spans="1:10" x14ac:dyDescent="0.25">
      <c r="A3" t="s">
        <v>348</v>
      </c>
    </row>
    <row r="4" spans="1:10" x14ac:dyDescent="0.25">
      <c r="A4" t="s">
        <v>69</v>
      </c>
    </row>
    <row r="5" spans="1:10" x14ac:dyDescent="0.25">
      <c r="A5" t="s">
        <v>123</v>
      </c>
    </row>
    <row r="9" spans="1:10" x14ac:dyDescent="0.25">
      <c r="F9" s="34" t="s">
        <v>68</v>
      </c>
      <c r="J9" s="34" t="s">
        <v>68</v>
      </c>
    </row>
    <row r="11" spans="1:10" x14ac:dyDescent="0.25">
      <c r="C11" t="s">
        <v>119</v>
      </c>
      <c r="D11" s="27">
        <v>-1.1387297149141402</v>
      </c>
    </row>
    <row r="12" spans="1:10" x14ac:dyDescent="0.25">
      <c r="C12" t="s">
        <v>121</v>
      </c>
      <c r="D12" s="27">
        <v>-8.0050249316094462</v>
      </c>
    </row>
    <row r="13" spans="1:10" x14ac:dyDescent="0.25">
      <c r="C13" t="s">
        <v>120</v>
      </c>
      <c r="D13" s="27">
        <v>0.7341306861102479</v>
      </c>
    </row>
    <row r="14" spans="1:10" x14ac:dyDescent="0.25">
      <c r="C14" t="s">
        <v>54</v>
      </c>
      <c r="D14" s="27">
        <v>0.46608220516140492</v>
      </c>
    </row>
    <row r="15" spans="1:10" x14ac:dyDescent="0.25">
      <c r="C15" t="s">
        <v>122</v>
      </c>
      <c r="D15" s="27">
        <v>-7.9435417552519327</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
  <sheetViews>
    <sheetView workbookViewId="0">
      <selection activeCell="B2" sqref="B2"/>
    </sheetView>
  </sheetViews>
  <sheetFormatPr defaultRowHeight="15" x14ac:dyDescent="0.25"/>
  <sheetData>
    <row r="2" spans="2:2" x14ac:dyDescent="0.25">
      <c r="B2" s="9" t="s">
        <v>100</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
  <sheetViews>
    <sheetView workbookViewId="0">
      <selection activeCell="I10" sqref="I10"/>
    </sheetView>
  </sheetViews>
  <sheetFormatPr defaultRowHeight="15" x14ac:dyDescent="0.25"/>
  <sheetData>
    <row r="2" spans="2:2" x14ac:dyDescent="0.25">
      <c r="B2" s="9" t="s">
        <v>100</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13"/>
  <sheetViews>
    <sheetView workbookViewId="0">
      <selection activeCell="A4" sqref="A4"/>
    </sheetView>
  </sheetViews>
  <sheetFormatPr defaultRowHeight="15" x14ac:dyDescent="0.25"/>
  <cols>
    <col min="1" max="1" width="15.140625" customWidth="1"/>
    <col min="3" max="3" width="13.5703125" customWidth="1"/>
    <col min="4" max="4" width="19.85546875" customWidth="1"/>
    <col min="5" max="5" width="15.140625" customWidth="1"/>
    <col min="6" max="6" width="14.5703125" customWidth="1"/>
  </cols>
  <sheetData>
    <row r="1" spans="1:13" x14ac:dyDescent="0.25">
      <c r="A1" s="9" t="s">
        <v>78</v>
      </c>
    </row>
    <row r="3" spans="1:13" x14ac:dyDescent="0.25">
      <c r="A3" t="s">
        <v>349</v>
      </c>
    </row>
    <row r="4" spans="1:13" x14ac:dyDescent="0.25">
      <c r="A4" t="s">
        <v>79</v>
      </c>
    </row>
    <row r="5" spans="1:13" x14ac:dyDescent="0.25">
      <c r="A5" t="s">
        <v>91</v>
      </c>
    </row>
    <row r="6" spans="1:13" x14ac:dyDescent="0.25">
      <c r="A6" t="s">
        <v>92</v>
      </c>
    </row>
    <row r="7" spans="1:13" x14ac:dyDescent="0.25">
      <c r="A7" t="s">
        <v>90</v>
      </c>
    </row>
    <row r="9" spans="1:13" x14ac:dyDescent="0.25">
      <c r="B9" s="11" t="s">
        <v>80</v>
      </c>
      <c r="C9" s="11" t="s">
        <v>81</v>
      </c>
      <c r="D9" s="11" t="s">
        <v>82</v>
      </c>
      <c r="E9" s="11" t="s">
        <v>83</v>
      </c>
      <c r="F9" s="11" t="s">
        <v>84</v>
      </c>
      <c r="G9" s="11" t="s">
        <v>85</v>
      </c>
      <c r="I9" t="s">
        <v>68</v>
      </c>
      <c r="M9" t="s">
        <v>68</v>
      </c>
    </row>
    <row r="10" spans="1:13" x14ac:dyDescent="0.25">
      <c r="A10" t="s">
        <v>86</v>
      </c>
      <c r="B10">
        <v>30.7</v>
      </c>
      <c r="C10">
        <v>71.400000000000006</v>
      </c>
      <c r="D10">
        <v>32.200000000000003</v>
      </c>
      <c r="E10">
        <v>91.4</v>
      </c>
      <c r="F10">
        <v>28.4</v>
      </c>
      <c r="G10">
        <v>38</v>
      </c>
    </row>
    <row r="11" spans="1:13" x14ac:dyDescent="0.25">
      <c r="A11" t="s">
        <v>87</v>
      </c>
      <c r="B11">
        <v>20.5</v>
      </c>
      <c r="C11">
        <v>39.200000000000003</v>
      </c>
      <c r="D11">
        <v>15.2</v>
      </c>
      <c r="E11">
        <v>88.6</v>
      </c>
      <c r="F11">
        <v>25.4</v>
      </c>
      <c r="G11">
        <v>24.8</v>
      </c>
    </row>
    <row r="12" spans="1:13" x14ac:dyDescent="0.25">
      <c r="A12" t="s">
        <v>88</v>
      </c>
      <c r="B12">
        <v>8.3000000000000007</v>
      </c>
      <c r="C12">
        <v>28.8</v>
      </c>
      <c r="D12">
        <v>14.3</v>
      </c>
      <c r="E12">
        <v>65.7</v>
      </c>
      <c r="F12">
        <v>20.6</v>
      </c>
      <c r="G12">
        <v>18.600000000000001</v>
      </c>
    </row>
    <row r="13" spans="1:13" x14ac:dyDescent="0.25">
      <c r="A13" t="s">
        <v>89</v>
      </c>
      <c r="B13">
        <v>11.3</v>
      </c>
      <c r="C13">
        <v>27.3</v>
      </c>
      <c r="D13">
        <v>8.8000000000000007</v>
      </c>
      <c r="E13">
        <v>73.5</v>
      </c>
      <c r="F13">
        <v>22</v>
      </c>
      <c r="G13">
        <v>17.899999999999999</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27"/>
  <sheetViews>
    <sheetView workbookViewId="0">
      <selection activeCell="K16" sqref="K16"/>
    </sheetView>
  </sheetViews>
  <sheetFormatPr defaultRowHeight="15" x14ac:dyDescent="0.25"/>
  <cols>
    <col min="1" max="1" width="26" customWidth="1"/>
    <col min="2" max="2" width="8.85546875" customWidth="1"/>
    <col min="9" max="9" width="39.85546875" customWidth="1"/>
  </cols>
  <sheetData>
    <row r="1" spans="1:11" x14ac:dyDescent="0.25">
      <c r="A1" s="9" t="s">
        <v>337</v>
      </c>
      <c r="K1" s="37"/>
    </row>
    <row r="2" spans="1:11" x14ac:dyDescent="0.25">
      <c r="A2" s="9"/>
      <c r="K2" s="44"/>
    </row>
    <row r="3" spans="1:11" x14ac:dyDescent="0.25">
      <c r="A3" t="s">
        <v>350</v>
      </c>
      <c r="K3" s="37"/>
    </row>
    <row r="4" spans="1:11" x14ac:dyDescent="0.25">
      <c r="A4" t="s">
        <v>171</v>
      </c>
      <c r="K4" s="37"/>
    </row>
    <row r="5" spans="1:11" x14ac:dyDescent="0.25">
      <c r="A5" t="s">
        <v>172</v>
      </c>
      <c r="I5" s="66"/>
      <c r="J5" s="66"/>
      <c r="K5" s="66"/>
    </row>
    <row r="6" spans="1:11" x14ac:dyDescent="0.25">
      <c r="I6" s="43"/>
      <c r="J6" s="43"/>
      <c r="K6" s="43"/>
    </row>
    <row r="7" spans="1:11" x14ac:dyDescent="0.25">
      <c r="I7" s="43"/>
      <c r="J7" s="43"/>
      <c r="K7" s="43"/>
    </row>
    <row r="8" spans="1:11" ht="18" customHeight="1" x14ac:dyDescent="0.25">
      <c r="B8" t="s">
        <v>19</v>
      </c>
      <c r="C8" t="s">
        <v>20</v>
      </c>
      <c r="K8" s="67"/>
    </row>
    <row r="9" spans="1:11" x14ac:dyDescent="0.25">
      <c r="A9" t="s">
        <v>21</v>
      </c>
      <c r="B9" s="10">
        <v>8.6737548964745415</v>
      </c>
      <c r="C9" s="10">
        <v>16.4521544487969</v>
      </c>
      <c r="K9" s="67"/>
    </row>
    <row r="10" spans="1:11" x14ac:dyDescent="0.25">
      <c r="A10" t="s">
        <v>22</v>
      </c>
      <c r="B10" s="10">
        <v>3.9171796306659199</v>
      </c>
      <c r="C10" s="10">
        <v>5.6519306099608295</v>
      </c>
    </row>
    <row r="11" spans="1:11" x14ac:dyDescent="0.25">
      <c r="A11" t="s">
        <v>23</v>
      </c>
      <c r="B11" s="10">
        <v>5.4280917739227803</v>
      </c>
      <c r="C11" s="10">
        <v>5.0794068270845001</v>
      </c>
    </row>
    <row r="12" spans="1:11" x14ac:dyDescent="0.25">
      <c r="A12" s="38" t="s">
        <v>68</v>
      </c>
      <c r="D12" s="39" t="s">
        <v>68</v>
      </c>
    </row>
    <row r="27" ht="15" customHeight="1" x14ac:dyDescent="0.25"/>
  </sheetData>
  <mergeCells count="2">
    <mergeCell ref="I5:K5"/>
    <mergeCell ref="K8:K9"/>
  </mergeCell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13"/>
  <sheetViews>
    <sheetView workbookViewId="0"/>
  </sheetViews>
  <sheetFormatPr defaultRowHeight="15" x14ac:dyDescent="0.25"/>
  <cols>
    <col min="1" max="1" width="21.85546875" customWidth="1"/>
    <col min="2" max="2" width="11.140625" customWidth="1"/>
    <col min="3" max="5" width="14.140625" customWidth="1"/>
  </cols>
  <sheetData>
    <row r="1" spans="1:5" x14ac:dyDescent="0.25">
      <c r="A1" s="9" t="s">
        <v>324</v>
      </c>
    </row>
    <row r="3" spans="1:5" x14ac:dyDescent="0.25">
      <c r="A3" t="s">
        <v>351</v>
      </c>
    </row>
    <row r="4" spans="1:5" x14ac:dyDescent="0.25">
      <c r="A4" t="s">
        <v>338</v>
      </c>
    </row>
    <row r="5" spans="1:5" x14ac:dyDescent="0.25">
      <c r="A5" t="s">
        <v>187</v>
      </c>
    </row>
    <row r="7" spans="1:5" x14ac:dyDescent="0.25">
      <c r="B7" s="11"/>
      <c r="C7" s="11"/>
      <c r="D7" s="11"/>
      <c r="E7" s="11"/>
    </row>
    <row r="8" spans="1:5" x14ac:dyDescent="0.25">
      <c r="B8" s="11" t="s">
        <v>179</v>
      </c>
      <c r="C8" s="11" t="s">
        <v>180</v>
      </c>
      <c r="D8" s="11" t="s">
        <v>181</v>
      </c>
      <c r="E8" s="11" t="s">
        <v>182</v>
      </c>
    </row>
    <row r="9" spans="1:5" x14ac:dyDescent="0.25">
      <c r="A9" t="s">
        <v>183</v>
      </c>
      <c r="B9">
        <v>761.3</v>
      </c>
      <c r="C9">
        <v>900</v>
      </c>
      <c r="D9">
        <v>3050</v>
      </c>
      <c r="E9">
        <v>2100</v>
      </c>
    </row>
    <row r="10" spans="1:5" x14ac:dyDescent="0.25">
      <c r="A10" t="s">
        <v>184</v>
      </c>
      <c r="B10">
        <v>81.514514646000251</v>
      </c>
      <c r="C10" s="36" t="s">
        <v>185</v>
      </c>
      <c r="D10">
        <v>12.554215639344262</v>
      </c>
      <c r="E10" s="36" t="s">
        <v>185</v>
      </c>
    </row>
    <row r="13" spans="1:5" x14ac:dyDescent="0.25">
      <c r="A13" s="38" t="s">
        <v>186</v>
      </c>
      <c r="C13" s="38" t="s">
        <v>68</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C22"/>
  <sheetViews>
    <sheetView zoomScaleNormal="100" workbookViewId="0">
      <selection activeCell="A4" sqref="A4"/>
    </sheetView>
  </sheetViews>
  <sheetFormatPr defaultColWidth="8.7109375" defaultRowHeight="15" x14ac:dyDescent="0.25"/>
  <cols>
    <col min="1" max="1" width="13.42578125" style="25" bestFit="1" customWidth="1"/>
    <col min="2" max="2" width="16.42578125" style="25" bestFit="1" customWidth="1"/>
    <col min="3" max="3" width="17.42578125" style="25" bestFit="1" customWidth="1"/>
    <col min="4" max="16384" width="8.7109375" style="25"/>
  </cols>
  <sheetData>
    <row r="1" spans="1:3" x14ac:dyDescent="0.25">
      <c r="A1" s="9" t="s">
        <v>325</v>
      </c>
    </row>
    <row r="2" spans="1:3" x14ac:dyDescent="0.25">
      <c r="A2" s="9"/>
    </row>
    <row r="3" spans="1:3" x14ac:dyDescent="0.25">
      <c r="A3" s="25" t="s">
        <v>352</v>
      </c>
    </row>
    <row r="4" spans="1:3" x14ac:dyDescent="0.25">
      <c r="A4" s="25" t="s">
        <v>173</v>
      </c>
    </row>
    <row r="5" spans="1:3" x14ac:dyDescent="0.25">
      <c r="A5" s="25" t="s">
        <v>174</v>
      </c>
    </row>
    <row r="8" spans="1:3" x14ac:dyDescent="0.25">
      <c r="B8" s="49" t="s">
        <v>24</v>
      </c>
      <c r="C8" s="49" t="s">
        <v>25</v>
      </c>
    </row>
    <row r="9" spans="1:3" x14ac:dyDescent="0.25">
      <c r="A9" s="25" t="s">
        <v>26</v>
      </c>
      <c r="B9" s="25">
        <v>18.600000000000001</v>
      </c>
      <c r="C9" s="25">
        <v>25.9</v>
      </c>
    </row>
    <row r="10" spans="1:3" ht="24" customHeight="1" x14ac:dyDescent="0.25">
      <c r="A10" s="25" t="s">
        <v>27</v>
      </c>
      <c r="B10" s="25">
        <v>15.6</v>
      </c>
      <c r="C10" s="25">
        <v>14.3</v>
      </c>
    </row>
    <row r="11" spans="1:3" ht="31.5" customHeight="1" x14ac:dyDescent="0.25">
      <c r="C11" s="45"/>
    </row>
    <row r="12" spans="1:3" x14ac:dyDescent="0.25">
      <c r="A12" s="46" t="s">
        <v>68</v>
      </c>
      <c r="B12" s="68" t="s">
        <v>68</v>
      </c>
      <c r="C12" s="68"/>
    </row>
    <row r="13" spans="1:3" x14ac:dyDescent="0.25">
      <c r="A13" s="69"/>
      <c r="B13" s="69"/>
      <c r="C13" s="45"/>
    </row>
    <row r="14" spans="1:3" ht="45" customHeight="1" x14ac:dyDescent="0.25">
      <c r="A14" s="70" t="s">
        <v>173</v>
      </c>
      <c r="B14" s="70"/>
      <c r="C14" s="72"/>
    </row>
    <row r="15" spans="1:3" ht="45" customHeight="1" x14ac:dyDescent="0.25">
      <c r="A15" s="71" t="s">
        <v>174</v>
      </c>
      <c r="B15" s="71"/>
      <c r="C15" s="72"/>
    </row>
    <row r="21" spans="3:3" x14ac:dyDescent="0.25">
      <c r="C21" s="48"/>
    </row>
    <row r="22" spans="3:3" x14ac:dyDescent="0.25">
      <c r="C22" s="48"/>
    </row>
  </sheetData>
  <mergeCells count="5">
    <mergeCell ref="B12:C12"/>
    <mergeCell ref="A13:B13"/>
    <mergeCell ref="A14:B14"/>
    <mergeCell ref="A15:B15"/>
    <mergeCell ref="C14:C15"/>
  </mergeCells>
  <hyperlinks>
    <hyperlink ref="A14" r:id="rId1" display="http://www.centralbank.ie/docs/default-source/publications/financial-stability-notes/no-8-sme-finances-the-pandemic-and-the-design-of-enterprise-support-policies-(lambert-mccann-mcquinn-myers-and-yao).pdf?sfvrsn=6"/>
    <hyperlink ref="A4" r:id="rId2" display="http://www.centralbank.ie/docs/default-source/publications/financial-stability-notes/no-8-sme-finances-the-pandemic-and-the-design-of-enterprise-support-policies-(lambert-mccann-mcquinn-myers-and-yao).pdf?sfvrsn=6"/>
  </hyperlinks>
  <pageMargins left="0.7" right="0.7" top="0.75" bottom="0.75" header="0.3" footer="0.3"/>
  <pageSetup paperSize="9" orientation="portrait" r:id="rId3"/>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17"/>
  <sheetViews>
    <sheetView workbookViewId="0"/>
  </sheetViews>
  <sheetFormatPr defaultRowHeight="15" x14ac:dyDescent="0.25"/>
  <cols>
    <col min="1" max="1" width="10.42578125" bestFit="1" customWidth="1"/>
    <col min="2" max="2" width="8.85546875" customWidth="1"/>
    <col min="3" max="3" width="14.140625" bestFit="1" customWidth="1"/>
  </cols>
  <sheetData>
    <row r="1" spans="1:10" x14ac:dyDescent="0.25">
      <c r="A1" s="9" t="s">
        <v>18</v>
      </c>
    </row>
    <row r="3" spans="1:10" x14ac:dyDescent="0.25">
      <c r="A3" t="s">
        <v>353</v>
      </c>
    </row>
    <row r="4" spans="1:10" x14ac:dyDescent="0.25">
      <c r="A4" t="s">
        <v>33</v>
      </c>
    </row>
    <row r="5" spans="1:10" x14ac:dyDescent="0.25">
      <c r="A5" t="s">
        <v>170</v>
      </c>
    </row>
    <row r="7" spans="1:10" x14ac:dyDescent="0.25">
      <c r="A7" s="15" t="s">
        <v>1</v>
      </c>
      <c r="B7" s="15" t="s">
        <v>16</v>
      </c>
      <c r="C7" s="15" t="s">
        <v>17</v>
      </c>
      <c r="F7" s="35" t="s">
        <v>68</v>
      </c>
      <c r="J7" s="35" t="s">
        <v>68</v>
      </c>
    </row>
    <row r="8" spans="1:10" x14ac:dyDescent="0.25">
      <c r="A8" s="12">
        <v>44008</v>
      </c>
      <c r="B8" s="13">
        <v>28.5</v>
      </c>
      <c r="C8" s="13">
        <v>17.8</v>
      </c>
    </row>
    <row r="9" spans="1:10" x14ac:dyDescent="0.25">
      <c r="A9" s="12">
        <v>44022</v>
      </c>
      <c r="B9" s="13">
        <v>24.2</v>
      </c>
      <c r="C9" s="13">
        <v>19.5</v>
      </c>
    </row>
    <row r="10" spans="1:10" x14ac:dyDescent="0.25">
      <c r="A10" s="12">
        <v>44036</v>
      </c>
      <c r="B10" s="13">
        <v>23.1</v>
      </c>
      <c r="C10" s="13">
        <v>16.399999999999999</v>
      </c>
    </row>
    <row r="11" spans="1:10" x14ac:dyDescent="0.25">
      <c r="A11" s="12">
        <v>44050</v>
      </c>
      <c r="B11" s="13">
        <v>21.9</v>
      </c>
      <c r="C11" s="13">
        <v>15.4</v>
      </c>
    </row>
    <row r="12" spans="1:10" x14ac:dyDescent="0.25">
      <c r="A12" s="12">
        <v>44064</v>
      </c>
      <c r="B12" s="13">
        <v>22.9</v>
      </c>
      <c r="C12" s="13">
        <v>18</v>
      </c>
    </row>
    <row r="13" spans="1:10" x14ac:dyDescent="0.25">
      <c r="A13" s="12">
        <v>44078</v>
      </c>
      <c r="B13" s="14">
        <v>22</v>
      </c>
      <c r="C13" s="14">
        <v>18.399999999999999</v>
      </c>
    </row>
    <row r="14" spans="1:10" x14ac:dyDescent="0.25">
      <c r="A14" s="12">
        <v>44092</v>
      </c>
      <c r="B14" s="14">
        <v>21.9</v>
      </c>
      <c r="C14" s="14">
        <v>18.899999999999999</v>
      </c>
    </row>
    <row r="15" spans="1:10" x14ac:dyDescent="0.25">
      <c r="A15" s="12">
        <v>44106</v>
      </c>
      <c r="B15" s="14">
        <v>21.8</v>
      </c>
      <c r="C15" s="14">
        <v>14.1</v>
      </c>
    </row>
    <row r="16" spans="1:10" x14ac:dyDescent="0.25">
      <c r="A16" s="12">
        <v>44120</v>
      </c>
      <c r="B16" s="14">
        <v>13.3</v>
      </c>
      <c r="C16" s="14">
        <v>8.6999999999999993</v>
      </c>
    </row>
    <row r="17" spans="1:3" x14ac:dyDescent="0.25">
      <c r="A17" s="12">
        <v>44134</v>
      </c>
      <c r="B17" s="14">
        <v>9.4</v>
      </c>
      <c r="C17" s="14">
        <v>7</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17"/>
  <sheetViews>
    <sheetView workbookViewId="0"/>
  </sheetViews>
  <sheetFormatPr defaultRowHeight="15" x14ac:dyDescent="0.25"/>
  <cols>
    <col min="2" max="2" width="14.85546875" bestFit="1" customWidth="1"/>
    <col min="3" max="3" width="9" customWidth="1"/>
  </cols>
  <sheetData>
    <row r="1" spans="1:9" x14ac:dyDescent="0.25">
      <c r="A1" s="9" t="s">
        <v>15</v>
      </c>
    </row>
    <row r="3" spans="1:9" x14ac:dyDescent="0.25">
      <c r="A3" t="s">
        <v>354</v>
      </c>
    </row>
    <row r="4" spans="1:9" x14ac:dyDescent="0.25">
      <c r="A4" t="s">
        <v>296</v>
      </c>
    </row>
    <row r="5" spans="1:9" x14ac:dyDescent="0.25">
      <c r="A5" t="s">
        <v>297</v>
      </c>
    </row>
    <row r="7" spans="1:9" x14ac:dyDescent="0.25">
      <c r="A7" t="s">
        <v>295</v>
      </c>
      <c r="B7" t="s">
        <v>4</v>
      </c>
      <c r="C7">
        <v>2020</v>
      </c>
      <c r="E7" s="35" t="s">
        <v>68</v>
      </c>
      <c r="I7" s="35" t="s">
        <v>68</v>
      </c>
    </row>
    <row r="8" spans="1:9" x14ac:dyDescent="0.25">
      <c r="A8" t="s">
        <v>5</v>
      </c>
      <c r="B8">
        <v>0.23</v>
      </c>
      <c r="C8">
        <v>0.27</v>
      </c>
    </row>
    <row r="9" spans="1:9" x14ac:dyDescent="0.25">
      <c r="A9" t="s">
        <v>6</v>
      </c>
      <c r="B9">
        <v>0.28000000000000003</v>
      </c>
      <c r="C9">
        <v>0.24</v>
      </c>
    </row>
    <row r="10" spans="1:9" x14ac:dyDescent="0.25">
      <c r="A10" t="s">
        <v>7</v>
      </c>
      <c r="B10">
        <v>0.28000000000000003</v>
      </c>
      <c r="C10">
        <v>0.27</v>
      </c>
    </row>
    <row r="11" spans="1:9" x14ac:dyDescent="0.25">
      <c r="A11" t="s">
        <v>8</v>
      </c>
      <c r="B11">
        <v>0.28999999999999998</v>
      </c>
      <c r="C11">
        <v>7.0000000000000007E-2</v>
      </c>
    </row>
    <row r="12" spans="1:9" x14ac:dyDescent="0.25">
      <c r="A12" t="s">
        <v>9</v>
      </c>
      <c r="B12">
        <v>0.28000000000000003</v>
      </c>
      <c r="C12" s="10">
        <v>0.1</v>
      </c>
    </row>
    <row r="13" spans="1:9" x14ac:dyDescent="0.25">
      <c r="A13" t="s">
        <v>10</v>
      </c>
      <c r="B13">
        <v>0.33</v>
      </c>
      <c r="C13">
        <v>0.27</v>
      </c>
    </row>
    <row r="14" spans="1:9" x14ac:dyDescent="0.25">
      <c r="A14" t="s">
        <v>11</v>
      </c>
      <c r="B14">
        <v>0.26</v>
      </c>
      <c r="C14">
        <v>0.19</v>
      </c>
    </row>
    <row r="15" spans="1:9" x14ac:dyDescent="0.25">
      <c r="A15" t="s">
        <v>12</v>
      </c>
      <c r="B15">
        <v>0.21</v>
      </c>
      <c r="C15" s="10">
        <v>0.2</v>
      </c>
    </row>
    <row r="16" spans="1:9" x14ac:dyDescent="0.25">
      <c r="A16" t="s">
        <v>13</v>
      </c>
      <c r="B16">
        <v>0.24</v>
      </c>
      <c r="C16">
        <v>0.13</v>
      </c>
    </row>
    <row r="17" spans="1:3" x14ac:dyDescent="0.25">
      <c r="A17" t="s">
        <v>14</v>
      </c>
      <c r="B17">
        <v>0.28000000000000003</v>
      </c>
      <c r="C17">
        <v>0.19</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34"/>
  <sheetViews>
    <sheetView workbookViewId="0"/>
  </sheetViews>
  <sheetFormatPr defaultRowHeight="15" x14ac:dyDescent="0.25"/>
  <cols>
    <col min="2" max="2" width="10.42578125" bestFit="1" customWidth="1"/>
  </cols>
  <sheetData>
    <row r="1" spans="1:12" x14ac:dyDescent="0.25">
      <c r="A1" s="9" t="s">
        <v>283</v>
      </c>
    </row>
    <row r="3" spans="1:12" x14ac:dyDescent="0.25">
      <c r="A3" t="s">
        <v>341</v>
      </c>
    </row>
    <row r="4" spans="1:12" x14ac:dyDescent="0.25">
      <c r="A4" t="s">
        <v>69</v>
      </c>
    </row>
    <row r="5" spans="1:12" x14ac:dyDescent="0.25">
      <c r="A5" t="s">
        <v>97</v>
      </c>
    </row>
    <row r="8" spans="1:12" x14ac:dyDescent="0.25">
      <c r="C8" s="26" t="s">
        <v>93</v>
      </c>
      <c r="D8" s="26" t="s">
        <v>94</v>
      </c>
      <c r="E8" s="26" t="s">
        <v>95</v>
      </c>
      <c r="F8" s="26" t="s">
        <v>96</v>
      </c>
      <c r="H8" s="34" t="s">
        <v>68</v>
      </c>
      <c r="L8" s="34" t="s">
        <v>68</v>
      </c>
    </row>
    <row r="9" spans="1:12" x14ac:dyDescent="0.25">
      <c r="B9" s="12">
        <v>41729</v>
      </c>
      <c r="C9" s="27">
        <v>13.041399993041692</v>
      </c>
      <c r="D9" s="27">
        <v>7.6614069169355679</v>
      </c>
      <c r="E9" s="27">
        <v>13.040400396560337</v>
      </c>
      <c r="F9" s="27">
        <v>11.856764963774925</v>
      </c>
    </row>
    <row r="10" spans="1:12" x14ac:dyDescent="0.25">
      <c r="B10" s="12">
        <v>41820</v>
      </c>
      <c r="C10" s="27">
        <v>13.574394939441762</v>
      </c>
      <c r="D10" s="27">
        <v>7.7829808701499692</v>
      </c>
      <c r="E10" s="27">
        <v>13.402322673919292</v>
      </c>
      <c r="F10" s="27">
        <v>12.248923849329213</v>
      </c>
    </row>
    <row r="11" spans="1:12" x14ac:dyDescent="0.25">
      <c r="B11" s="12">
        <v>41912</v>
      </c>
      <c r="C11" s="27">
        <v>14.869963300163347</v>
      </c>
      <c r="D11" s="27">
        <v>9.1304730794515994</v>
      </c>
      <c r="E11" s="27">
        <v>15.858841947569708</v>
      </c>
      <c r="F11" s="27">
        <v>12.982874271461084</v>
      </c>
    </row>
    <row r="12" spans="1:12" x14ac:dyDescent="0.25">
      <c r="B12" s="12">
        <v>42004</v>
      </c>
      <c r="C12" s="27">
        <v>15.547429065086641</v>
      </c>
      <c r="D12" s="27">
        <v>9.3646445562695479</v>
      </c>
      <c r="E12" s="27">
        <v>16.436610500921457</v>
      </c>
      <c r="F12" s="27">
        <v>14.14859489671046</v>
      </c>
    </row>
    <row r="13" spans="1:12" x14ac:dyDescent="0.25">
      <c r="B13" s="12">
        <v>42094</v>
      </c>
      <c r="C13" s="27">
        <v>15.447153230870844</v>
      </c>
      <c r="D13" s="27">
        <v>9.8369742132268332</v>
      </c>
      <c r="E13" s="27">
        <v>15.166841062977939</v>
      </c>
      <c r="F13" s="27">
        <v>13.793323128628984</v>
      </c>
    </row>
    <row r="14" spans="1:12" x14ac:dyDescent="0.25">
      <c r="B14" s="12">
        <v>42185</v>
      </c>
      <c r="C14" s="27">
        <v>17.292738740743722</v>
      </c>
      <c r="D14" s="27">
        <v>11.84703402150725</v>
      </c>
      <c r="E14" s="27">
        <v>17.366091014742462</v>
      </c>
      <c r="F14" s="27">
        <v>15.374335809814335</v>
      </c>
    </row>
    <row r="15" spans="1:12" x14ac:dyDescent="0.25">
      <c r="B15" s="12">
        <v>42277</v>
      </c>
      <c r="C15" s="27">
        <v>17.525188884464637</v>
      </c>
      <c r="D15" s="27">
        <v>11.84967408694679</v>
      </c>
      <c r="E15" s="27">
        <v>17.93556307804413</v>
      </c>
      <c r="F15" s="27">
        <v>15.257121487615388</v>
      </c>
    </row>
    <row r="16" spans="1:12" x14ac:dyDescent="0.25">
      <c r="B16" s="12">
        <v>42369</v>
      </c>
      <c r="C16" s="27">
        <v>17.034752671399534</v>
      </c>
      <c r="D16" s="27">
        <v>14.861826971497571</v>
      </c>
      <c r="E16" s="27">
        <v>17.081828085819918</v>
      </c>
      <c r="F16" s="27">
        <v>13.297615286634729</v>
      </c>
    </row>
    <row r="17" spans="2:6" x14ac:dyDescent="0.25">
      <c r="B17" s="12">
        <v>42460</v>
      </c>
      <c r="C17" s="27">
        <v>16.659074476346323</v>
      </c>
      <c r="D17" s="27">
        <v>14.641788041062259</v>
      </c>
      <c r="E17" s="27">
        <v>17.280662492613008</v>
      </c>
      <c r="F17" s="27">
        <v>12.630529286140654</v>
      </c>
    </row>
    <row r="18" spans="2:6" x14ac:dyDescent="0.25">
      <c r="B18" s="12">
        <v>42551</v>
      </c>
      <c r="C18" s="27">
        <v>17.544993523988197</v>
      </c>
      <c r="D18" s="27">
        <v>15.249504657518964</v>
      </c>
      <c r="E18" s="27">
        <v>17.881532475465551</v>
      </c>
      <c r="F18" s="27">
        <v>13.237329343130849</v>
      </c>
    </row>
    <row r="19" spans="2:6" x14ac:dyDescent="0.25">
      <c r="B19" s="12">
        <v>42643</v>
      </c>
      <c r="C19" s="27">
        <v>17.517042961862035</v>
      </c>
      <c r="D19" s="27">
        <v>15.056263430584169</v>
      </c>
      <c r="E19" s="27">
        <v>18.736620523532689</v>
      </c>
      <c r="F19" s="27">
        <v>13.611954283852427</v>
      </c>
    </row>
    <row r="20" spans="2:6" x14ac:dyDescent="0.25">
      <c r="B20" s="12">
        <v>42735</v>
      </c>
      <c r="C20" s="27">
        <v>18.395819369650347</v>
      </c>
      <c r="D20" s="27">
        <v>15.936110725682658</v>
      </c>
      <c r="E20" s="27">
        <v>19.005502327437597</v>
      </c>
      <c r="F20" s="27">
        <v>14.247817674854316</v>
      </c>
    </row>
    <row r="21" spans="2:6" x14ac:dyDescent="0.25">
      <c r="B21" s="12">
        <v>42825</v>
      </c>
      <c r="C21" s="27">
        <v>18.018324986052512</v>
      </c>
      <c r="D21" s="27">
        <v>15.852019122785061</v>
      </c>
      <c r="E21" s="27">
        <v>18.853849045595776</v>
      </c>
      <c r="F21" s="27">
        <v>13.486127797361236</v>
      </c>
    </row>
    <row r="22" spans="2:6" x14ac:dyDescent="0.25">
      <c r="B22" s="12">
        <v>42916</v>
      </c>
      <c r="C22" s="27">
        <v>18.919046756511158</v>
      </c>
      <c r="D22" s="27">
        <v>16.744379958117463</v>
      </c>
      <c r="E22" s="27">
        <v>19.9468321730089</v>
      </c>
      <c r="F22" s="27">
        <v>14.379843925200426</v>
      </c>
    </row>
    <row r="23" spans="2:6" x14ac:dyDescent="0.25">
      <c r="B23" s="12">
        <v>43008</v>
      </c>
      <c r="C23" s="27">
        <v>19.174206682742664</v>
      </c>
      <c r="D23" s="27">
        <v>16.949331130678065</v>
      </c>
      <c r="E23" s="27">
        <v>20.51736154537566</v>
      </c>
      <c r="F23" s="27">
        <v>14.470426835615632</v>
      </c>
    </row>
    <row r="24" spans="2:6" x14ac:dyDescent="0.25">
      <c r="B24" s="12">
        <v>43100</v>
      </c>
      <c r="C24" s="27">
        <v>19.941863823400542</v>
      </c>
      <c r="D24" s="27">
        <v>17.709028130624851</v>
      </c>
      <c r="E24" s="27">
        <v>20.814774914343566</v>
      </c>
      <c r="F24" s="27">
        <v>15.821316255036219</v>
      </c>
    </row>
    <row r="25" spans="2:6" x14ac:dyDescent="0.25">
      <c r="B25" s="12">
        <v>43190</v>
      </c>
      <c r="C25" s="27">
        <v>18.300286527920527</v>
      </c>
      <c r="D25" s="27">
        <v>16.064119958290384</v>
      </c>
      <c r="E25" s="27">
        <v>20.346999073008806</v>
      </c>
      <c r="F25" s="27">
        <v>15.178608805335179</v>
      </c>
    </row>
    <row r="26" spans="2:6" x14ac:dyDescent="0.25">
      <c r="B26" s="12">
        <v>43281</v>
      </c>
      <c r="C26" s="27">
        <v>18.93945312729436</v>
      </c>
      <c r="D26" s="27">
        <v>16.673964877731766</v>
      </c>
      <c r="E26" s="27">
        <v>21.216348734937192</v>
      </c>
      <c r="F26" s="27">
        <v>15.770473077166351</v>
      </c>
    </row>
    <row r="27" spans="2:6" x14ac:dyDescent="0.25">
      <c r="B27" s="12">
        <v>43373</v>
      </c>
      <c r="C27" s="27">
        <v>18.578258120214919</v>
      </c>
      <c r="D27" s="27">
        <v>16.383691510076844</v>
      </c>
      <c r="E27" s="27">
        <v>21.225917225009638</v>
      </c>
      <c r="F27" s="27">
        <v>15.246334456538296</v>
      </c>
    </row>
    <row r="28" spans="2:6" x14ac:dyDescent="0.25">
      <c r="B28" s="12">
        <v>43465</v>
      </c>
      <c r="C28" s="27">
        <v>18.979618894604705</v>
      </c>
      <c r="D28" s="27">
        <v>16.773306797808374</v>
      </c>
      <c r="E28" s="27">
        <v>21.143362065077934</v>
      </c>
      <c r="F28" s="27">
        <v>14.966146714712078</v>
      </c>
    </row>
    <row r="29" spans="2:6" x14ac:dyDescent="0.25">
      <c r="B29" s="12">
        <v>43555</v>
      </c>
      <c r="C29" s="27">
        <v>18.513231160208406</v>
      </c>
      <c r="D29" s="27">
        <v>16.654768075634557</v>
      </c>
      <c r="E29" s="27">
        <v>20.038179167825362</v>
      </c>
      <c r="F29" s="27">
        <v>16.607859297864071</v>
      </c>
    </row>
    <row r="30" spans="2:6" x14ac:dyDescent="0.25">
      <c r="B30" s="12">
        <v>43646</v>
      </c>
      <c r="C30" s="27">
        <v>18.818964139475263</v>
      </c>
      <c r="D30" s="27">
        <v>16.994250713938861</v>
      </c>
      <c r="E30" s="27">
        <v>20.306329077699889</v>
      </c>
      <c r="F30" s="27">
        <v>16.428586886029446</v>
      </c>
    </row>
    <row r="31" spans="2:6" x14ac:dyDescent="0.25">
      <c r="B31" s="12">
        <v>43738</v>
      </c>
      <c r="C31" s="27">
        <v>18.782852562737702</v>
      </c>
      <c r="D31" s="27">
        <v>16.969242075550106</v>
      </c>
      <c r="E31" s="27">
        <v>20.105648453971391</v>
      </c>
      <c r="F31" s="27">
        <v>15.871122151807651</v>
      </c>
    </row>
    <row r="32" spans="2:6" x14ac:dyDescent="0.25">
      <c r="B32" s="12">
        <v>43830</v>
      </c>
      <c r="C32" s="27">
        <v>18.823927173947354</v>
      </c>
      <c r="D32" s="27">
        <v>16.978326258314674</v>
      </c>
      <c r="E32" s="27">
        <v>20.732356118220437</v>
      </c>
      <c r="F32" s="27">
        <v>16.621720231661133</v>
      </c>
    </row>
    <row r="33" spans="2:6" x14ac:dyDescent="0.25">
      <c r="B33" s="12">
        <v>43921</v>
      </c>
      <c r="C33" s="27">
        <v>18.446703196371676</v>
      </c>
      <c r="D33" s="27">
        <v>16.94148343617686</v>
      </c>
      <c r="E33" s="27">
        <v>19.680966716281727</v>
      </c>
      <c r="F33" s="27">
        <v>16.853575939599271</v>
      </c>
    </row>
    <row r="34" spans="2:6" x14ac:dyDescent="0.25">
      <c r="B34" s="12">
        <v>44012</v>
      </c>
      <c r="C34" s="27">
        <v>18.53194099098711</v>
      </c>
      <c r="D34" s="27">
        <v>16.350413377402671</v>
      </c>
      <c r="E34" s="27">
        <v>20.161697727472738</v>
      </c>
      <c r="F34" s="27">
        <v>16.49484351167597</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73"/>
  <sheetViews>
    <sheetView workbookViewId="0">
      <selection activeCell="A4" sqref="A4"/>
    </sheetView>
  </sheetViews>
  <sheetFormatPr defaultRowHeight="15" x14ac:dyDescent="0.25"/>
  <cols>
    <col min="1" max="1" width="8" customWidth="1"/>
    <col min="3" max="3" width="12.42578125" customWidth="1"/>
    <col min="4" max="4" width="29.140625" customWidth="1"/>
    <col min="5" max="5" width="40.7109375" customWidth="1"/>
  </cols>
  <sheetData>
    <row r="1" spans="1:10" x14ac:dyDescent="0.25">
      <c r="A1" s="41" t="s">
        <v>126</v>
      </c>
    </row>
    <row r="3" spans="1:10" x14ac:dyDescent="0.25">
      <c r="A3" t="s">
        <v>355</v>
      </c>
    </row>
    <row r="4" spans="1:10" x14ac:dyDescent="0.25">
      <c r="A4" t="s">
        <v>127</v>
      </c>
    </row>
    <row r="5" spans="1:10" x14ac:dyDescent="0.25">
      <c r="A5" s="29" t="s">
        <v>128</v>
      </c>
    </row>
    <row r="8" spans="1:10" x14ac:dyDescent="0.25">
      <c r="D8" t="s">
        <v>124</v>
      </c>
      <c r="E8" t="s">
        <v>125</v>
      </c>
    </row>
    <row r="9" spans="1:10" x14ac:dyDescent="0.25">
      <c r="C9" s="28">
        <v>38076</v>
      </c>
      <c r="D9" s="27">
        <v>124.73657603670962</v>
      </c>
      <c r="E9" s="27">
        <v>21.922819563668991</v>
      </c>
    </row>
    <row r="10" spans="1:10" x14ac:dyDescent="0.25">
      <c r="C10" s="28">
        <v>38168</v>
      </c>
      <c r="D10" s="27">
        <v>131.41969524571468</v>
      </c>
      <c r="E10" s="27">
        <v>22.87043418629586</v>
      </c>
      <c r="F10" s="34" t="s">
        <v>68</v>
      </c>
      <c r="J10" s="34" t="s">
        <v>68</v>
      </c>
    </row>
    <row r="11" spans="1:10" x14ac:dyDescent="0.25">
      <c r="C11" s="28">
        <v>38260</v>
      </c>
      <c r="D11" s="27">
        <v>139.51523255909234</v>
      </c>
      <c r="E11" s="27">
        <v>23.429214610943298</v>
      </c>
    </row>
    <row r="12" spans="1:10" x14ac:dyDescent="0.25">
      <c r="C12" s="28">
        <v>38351</v>
      </c>
      <c r="D12" s="27">
        <v>144.48306856104156</v>
      </c>
      <c r="E12" s="27">
        <v>23.763900844653353</v>
      </c>
    </row>
    <row r="13" spans="1:10" x14ac:dyDescent="0.25">
      <c r="C13" s="28">
        <v>38441</v>
      </c>
      <c r="D13" s="27">
        <v>148.15840177588814</v>
      </c>
      <c r="E13" s="27">
        <v>24.098434684861935</v>
      </c>
    </row>
    <row r="14" spans="1:10" x14ac:dyDescent="0.25">
      <c r="C14" s="28">
        <v>38533</v>
      </c>
      <c r="D14" s="27">
        <v>153.6765897393735</v>
      </c>
      <c r="E14" s="27">
        <v>24.607189830277122</v>
      </c>
    </row>
    <row r="15" spans="1:10" x14ac:dyDescent="0.25">
      <c r="C15" s="28">
        <v>38625</v>
      </c>
      <c r="D15" s="27">
        <v>160.95831111660024</v>
      </c>
      <c r="E15" s="27">
        <v>25.829483504771343</v>
      </c>
    </row>
    <row r="16" spans="1:10" x14ac:dyDescent="0.25">
      <c r="C16" s="28">
        <v>38716</v>
      </c>
      <c r="D16" s="27">
        <v>166.8807638620826</v>
      </c>
      <c r="E16" s="27">
        <v>27.381525160849829</v>
      </c>
    </row>
    <row r="17" spans="3:5" x14ac:dyDescent="0.25">
      <c r="C17" s="28">
        <v>38806</v>
      </c>
      <c r="D17" s="27">
        <v>173.57840295525969</v>
      </c>
      <c r="E17" s="27">
        <v>29.211715423522293</v>
      </c>
    </row>
    <row r="18" spans="3:5" x14ac:dyDescent="0.25">
      <c r="C18" s="28">
        <v>38898</v>
      </c>
      <c r="D18" s="27">
        <v>179.98666805690306</v>
      </c>
      <c r="E18" s="27">
        <v>31.76334731477613</v>
      </c>
    </row>
    <row r="19" spans="3:5" x14ac:dyDescent="0.25">
      <c r="C19" s="28">
        <v>38990</v>
      </c>
      <c r="D19" s="27">
        <v>182.84020086437093</v>
      </c>
      <c r="E19" s="27">
        <v>34.632680611171089</v>
      </c>
    </row>
    <row r="20" spans="3:5" x14ac:dyDescent="0.25">
      <c r="C20" s="28">
        <v>39081</v>
      </c>
      <c r="D20" s="27">
        <v>190.22701450343868</v>
      </c>
      <c r="E20" s="27">
        <v>39.823363731570183</v>
      </c>
    </row>
    <row r="21" spans="3:5" x14ac:dyDescent="0.25">
      <c r="C21" s="28">
        <v>39171</v>
      </c>
      <c r="D21" s="27">
        <v>194.07573139532494</v>
      </c>
      <c r="E21" s="27">
        <v>40.161188832627481</v>
      </c>
    </row>
    <row r="22" spans="3:5" x14ac:dyDescent="0.25">
      <c r="C22" s="28">
        <v>39263</v>
      </c>
      <c r="D22" s="27">
        <v>197.03280966169783</v>
      </c>
      <c r="E22" s="27">
        <v>42.591552251610601</v>
      </c>
    </row>
    <row r="23" spans="3:5" x14ac:dyDescent="0.25">
      <c r="C23" s="28">
        <v>39355</v>
      </c>
      <c r="D23" s="27">
        <v>198.41550799841423</v>
      </c>
      <c r="E23" s="27">
        <v>43.662254165012556</v>
      </c>
    </row>
    <row r="24" spans="3:5" x14ac:dyDescent="0.25">
      <c r="C24" s="28">
        <v>39446</v>
      </c>
      <c r="D24" s="27">
        <v>199.12796165057998</v>
      </c>
      <c r="E24" s="27">
        <v>45.326547100441616</v>
      </c>
    </row>
    <row r="25" spans="3:5" x14ac:dyDescent="0.25">
      <c r="C25" s="28">
        <v>39537</v>
      </c>
      <c r="D25" s="27">
        <v>199.28376208380507</v>
      </c>
      <c r="E25" s="27">
        <v>43.607324608623792</v>
      </c>
    </row>
    <row r="26" spans="3:5" x14ac:dyDescent="0.25">
      <c r="C26" s="28">
        <v>39629</v>
      </c>
      <c r="D26" s="27">
        <v>198.26668446443585</v>
      </c>
      <c r="E26" s="27">
        <v>44.41649399174058</v>
      </c>
    </row>
    <row r="27" spans="3:5" x14ac:dyDescent="0.25">
      <c r="C27" s="28">
        <v>39721</v>
      </c>
      <c r="D27" s="27">
        <v>199.4646173319961</v>
      </c>
      <c r="E27" s="27">
        <v>47.378620130497396</v>
      </c>
    </row>
    <row r="28" spans="3:5" x14ac:dyDescent="0.25">
      <c r="C28" s="28">
        <v>39812</v>
      </c>
      <c r="D28" s="27">
        <v>197.48907178939959</v>
      </c>
      <c r="E28" s="27">
        <v>40.012292878546084</v>
      </c>
    </row>
    <row r="29" spans="3:5" x14ac:dyDescent="0.25">
      <c r="C29" s="28">
        <v>39902</v>
      </c>
      <c r="D29" s="27">
        <v>199.40668134100144</v>
      </c>
      <c r="E29" s="27">
        <v>34.15397530960243</v>
      </c>
    </row>
    <row r="30" spans="3:5" x14ac:dyDescent="0.25">
      <c r="C30" s="28">
        <v>39994</v>
      </c>
      <c r="D30" s="27">
        <v>202.91243394245853</v>
      </c>
      <c r="E30" s="27">
        <v>30.455115686965513</v>
      </c>
    </row>
    <row r="31" spans="3:5" x14ac:dyDescent="0.25">
      <c r="C31" s="28">
        <v>40086</v>
      </c>
      <c r="D31" s="27">
        <v>207.23921627835287</v>
      </c>
      <c r="E31" s="27">
        <v>29.903853729237579</v>
      </c>
    </row>
    <row r="32" spans="3:5" x14ac:dyDescent="0.25">
      <c r="C32" s="28">
        <v>40177</v>
      </c>
      <c r="D32" s="27">
        <v>209.86636828285401</v>
      </c>
      <c r="E32" s="27">
        <v>29.578050372499071</v>
      </c>
    </row>
    <row r="33" spans="3:5" x14ac:dyDescent="0.25">
      <c r="C33" s="28">
        <v>40267</v>
      </c>
      <c r="D33" s="27">
        <v>208.55368352599956</v>
      </c>
      <c r="E33" s="27">
        <v>29.369185834659117</v>
      </c>
    </row>
    <row r="34" spans="3:5" x14ac:dyDescent="0.25">
      <c r="C34" s="28">
        <v>40359</v>
      </c>
      <c r="D34" s="27">
        <v>204.7285643272657</v>
      </c>
      <c r="E34" s="27">
        <v>29.279159775993769</v>
      </c>
    </row>
    <row r="35" spans="3:5" x14ac:dyDescent="0.25">
      <c r="C35" s="28">
        <v>40451</v>
      </c>
      <c r="D35" s="27">
        <v>203.59466889357353</v>
      </c>
      <c r="E35" s="27">
        <v>29.532108306573775</v>
      </c>
    </row>
    <row r="36" spans="3:5" x14ac:dyDescent="0.25">
      <c r="C36" s="28">
        <v>40542</v>
      </c>
      <c r="D36" s="27">
        <v>203.02153514549875</v>
      </c>
      <c r="E36" s="27">
        <v>29.961157811793207</v>
      </c>
    </row>
    <row r="37" spans="3:5" x14ac:dyDescent="0.25">
      <c r="C37" s="28">
        <v>40632</v>
      </c>
      <c r="D37" s="27">
        <v>205.77914490290829</v>
      </c>
      <c r="E37" s="27">
        <v>32.65295813645475</v>
      </c>
    </row>
    <row r="38" spans="3:5" x14ac:dyDescent="0.25">
      <c r="C38" s="28">
        <v>40724</v>
      </c>
      <c r="D38" s="27">
        <v>206.85710833414882</v>
      </c>
      <c r="E38" s="27">
        <v>34.433077139245775</v>
      </c>
    </row>
    <row r="39" spans="3:5" x14ac:dyDescent="0.25">
      <c r="C39" s="28">
        <v>40816</v>
      </c>
      <c r="D39" s="27">
        <v>209.18834761707146</v>
      </c>
      <c r="E39" s="27">
        <v>36.439950851572746</v>
      </c>
    </row>
    <row r="40" spans="3:5" x14ac:dyDescent="0.25">
      <c r="C40" s="28">
        <v>40907</v>
      </c>
      <c r="D40" s="27">
        <v>210.02667092181034</v>
      </c>
      <c r="E40" s="27">
        <v>34.010393935948684</v>
      </c>
    </row>
    <row r="41" spans="3:5" x14ac:dyDescent="0.25">
      <c r="C41" s="28">
        <v>40998</v>
      </c>
      <c r="D41" s="27">
        <v>204.11693485834945</v>
      </c>
      <c r="E41" s="27">
        <v>30.426068076497419</v>
      </c>
    </row>
    <row r="42" spans="3:5" x14ac:dyDescent="0.25">
      <c r="C42" s="28">
        <v>41090</v>
      </c>
      <c r="D42" s="27">
        <v>200.77181206428256</v>
      </c>
      <c r="E42" s="27">
        <v>30.128112421963593</v>
      </c>
    </row>
    <row r="43" spans="3:5" x14ac:dyDescent="0.25">
      <c r="C43" s="28">
        <v>41182</v>
      </c>
      <c r="D43" s="27">
        <v>196.54625613033448</v>
      </c>
      <c r="E43" s="27">
        <v>28.88944252031261</v>
      </c>
    </row>
    <row r="44" spans="3:5" x14ac:dyDescent="0.25">
      <c r="C44" s="28">
        <v>41273</v>
      </c>
      <c r="D44" s="27">
        <v>192.52508111052768</v>
      </c>
      <c r="E44" s="27">
        <v>28.203959739952381</v>
      </c>
    </row>
    <row r="45" spans="3:5" x14ac:dyDescent="0.25">
      <c r="C45" s="28">
        <v>41363</v>
      </c>
      <c r="D45" s="27">
        <v>191.92875835935681</v>
      </c>
      <c r="E45" s="27">
        <v>28.539353754616695</v>
      </c>
    </row>
    <row r="46" spans="3:5" x14ac:dyDescent="0.25">
      <c r="C46" s="28">
        <v>41455</v>
      </c>
      <c r="D46" s="27">
        <v>190.33139114027671</v>
      </c>
      <c r="E46" s="27">
        <v>27.862794892610484</v>
      </c>
    </row>
    <row r="47" spans="3:5" x14ac:dyDescent="0.25">
      <c r="C47" s="28">
        <v>41547</v>
      </c>
      <c r="D47" s="27">
        <v>188.53303706986102</v>
      </c>
      <c r="E47" s="27">
        <v>27.403005262309666</v>
      </c>
    </row>
    <row r="48" spans="3:5" x14ac:dyDescent="0.25">
      <c r="C48" s="28">
        <v>41638</v>
      </c>
      <c r="D48" s="27">
        <v>187.04816381507825</v>
      </c>
      <c r="E48" s="27">
        <v>26.274512967202885</v>
      </c>
    </row>
    <row r="49" spans="3:5" x14ac:dyDescent="0.25">
      <c r="C49" s="28">
        <v>41728</v>
      </c>
      <c r="D49" s="27">
        <v>182.15193712876138</v>
      </c>
      <c r="E49" s="27">
        <v>25.78161993777298</v>
      </c>
    </row>
    <row r="50" spans="3:5" x14ac:dyDescent="0.25">
      <c r="C50" s="28">
        <v>41820</v>
      </c>
      <c r="D50" s="27">
        <v>177.99294699420403</v>
      </c>
      <c r="E50" s="27">
        <v>24.948919586439402</v>
      </c>
    </row>
    <row r="51" spans="3:5" x14ac:dyDescent="0.25">
      <c r="C51" s="28">
        <v>41912</v>
      </c>
      <c r="D51" s="27">
        <v>173.94992986811877</v>
      </c>
      <c r="E51" s="27">
        <v>24.762321191376934</v>
      </c>
    </row>
    <row r="52" spans="3:5" x14ac:dyDescent="0.25">
      <c r="C52" s="28">
        <v>42003</v>
      </c>
      <c r="D52" s="27">
        <v>172.38072906055956</v>
      </c>
      <c r="E52" s="27">
        <v>24.603056798743253</v>
      </c>
    </row>
    <row r="53" spans="3:5" x14ac:dyDescent="0.25">
      <c r="C53" s="28">
        <v>42093</v>
      </c>
      <c r="D53" s="27">
        <v>166.02148061201234</v>
      </c>
      <c r="E53" s="27">
        <v>23.39766917018704</v>
      </c>
    </row>
    <row r="54" spans="3:5" x14ac:dyDescent="0.25">
      <c r="C54" s="28">
        <v>42185</v>
      </c>
      <c r="D54" s="27">
        <v>162.35242401545048</v>
      </c>
      <c r="E54" s="27">
        <v>22.54188428733746</v>
      </c>
    </row>
    <row r="55" spans="3:5" x14ac:dyDescent="0.25">
      <c r="C55" s="28">
        <v>42277</v>
      </c>
      <c r="D55" s="27">
        <v>157.49221895695743</v>
      </c>
      <c r="E55" s="27">
        <v>22.523887300907091</v>
      </c>
    </row>
    <row r="56" spans="3:5" x14ac:dyDescent="0.25">
      <c r="C56" s="28">
        <v>42368</v>
      </c>
      <c r="D56" s="27">
        <v>154.85292789376683</v>
      </c>
      <c r="E56" s="27">
        <v>22.308773556888315</v>
      </c>
    </row>
    <row r="57" spans="3:5" x14ac:dyDescent="0.25">
      <c r="C57" s="28">
        <v>42459</v>
      </c>
      <c r="D57" s="27">
        <v>151.93224508552214</v>
      </c>
      <c r="E57" s="27">
        <v>21.552763178003968</v>
      </c>
    </row>
    <row r="58" spans="3:5" x14ac:dyDescent="0.25">
      <c r="C58" s="28">
        <v>42551</v>
      </c>
      <c r="D58" s="27">
        <v>150.89802092600493</v>
      </c>
      <c r="E58" s="27">
        <v>21.503673836793212</v>
      </c>
    </row>
    <row r="59" spans="3:5" x14ac:dyDescent="0.25">
      <c r="C59" s="28">
        <v>42643</v>
      </c>
      <c r="D59" s="27">
        <v>148.27889126279516</v>
      </c>
      <c r="E59" s="27">
        <v>20.980212717596594</v>
      </c>
    </row>
    <row r="60" spans="3:5" x14ac:dyDescent="0.25">
      <c r="C60" s="28">
        <v>42734</v>
      </c>
      <c r="D60" s="27">
        <v>144.15158230406891</v>
      </c>
      <c r="E60" s="27">
        <v>20.345711988654092</v>
      </c>
    </row>
    <row r="61" spans="3:5" x14ac:dyDescent="0.25">
      <c r="C61" s="28">
        <v>42824</v>
      </c>
      <c r="D61" s="27">
        <v>140.78158152611729</v>
      </c>
      <c r="E61" s="27">
        <v>20.438676281555487</v>
      </c>
    </row>
    <row r="62" spans="3:5" x14ac:dyDescent="0.25">
      <c r="C62" s="28">
        <v>42916</v>
      </c>
      <c r="D62" s="27">
        <v>137.94143359415668</v>
      </c>
      <c r="E62" s="27">
        <v>20.158606522142037</v>
      </c>
    </row>
    <row r="63" spans="3:5" x14ac:dyDescent="0.25">
      <c r="C63" s="28">
        <v>43008</v>
      </c>
      <c r="D63" s="27">
        <v>135.45826691983626</v>
      </c>
      <c r="E63" s="27">
        <v>19.475392924000353</v>
      </c>
    </row>
    <row r="64" spans="3:5" x14ac:dyDescent="0.25">
      <c r="C64" s="28">
        <v>43099</v>
      </c>
      <c r="D64" s="27">
        <v>130.80678051498231</v>
      </c>
      <c r="E64" s="27">
        <v>18.24822071372424</v>
      </c>
    </row>
    <row r="65" spans="3:5" x14ac:dyDescent="0.25">
      <c r="C65" s="28">
        <v>43189</v>
      </c>
      <c r="D65" s="27">
        <v>128.46721242468448</v>
      </c>
      <c r="E65" s="27">
        <v>18.68385779058864</v>
      </c>
    </row>
    <row r="66" spans="3:5" x14ac:dyDescent="0.25">
      <c r="C66" s="28">
        <v>43281</v>
      </c>
      <c r="D66" s="27">
        <v>125.32434382888376</v>
      </c>
      <c r="E66" s="27">
        <v>17.935856753034447</v>
      </c>
    </row>
    <row r="67" spans="3:5" x14ac:dyDescent="0.25">
      <c r="C67" s="28">
        <v>43373</v>
      </c>
      <c r="D67" s="27">
        <v>122.97117118518351</v>
      </c>
      <c r="E67" s="27">
        <v>17.341398761787847</v>
      </c>
    </row>
    <row r="68" spans="3:5" x14ac:dyDescent="0.25">
      <c r="C68" s="28">
        <v>43464</v>
      </c>
      <c r="D68" s="27">
        <v>122.35630054401145</v>
      </c>
      <c r="E68" s="27">
        <v>17.399076456260769</v>
      </c>
    </row>
    <row r="69" spans="3:5" x14ac:dyDescent="0.25">
      <c r="C69" s="28">
        <v>43554</v>
      </c>
      <c r="D69" s="27">
        <v>119.59397146838482</v>
      </c>
      <c r="E69" s="27">
        <v>16.899389907432337</v>
      </c>
    </row>
    <row r="70" spans="3:5" x14ac:dyDescent="0.25">
      <c r="C70" s="28">
        <v>43646</v>
      </c>
      <c r="D70" s="27">
        <v>116.00988911326735</v>
      </c>
      <c r="E70" s="27">
        <v>16.311964683011524</v>
      </c>
    </row>
    <row r="71" spans="3:5" x14ac:dyDescent="0.25">
      <c r="C71" s="28">
        <v>43738</v>
      </c>
      <c r="D71" s="27">
        <v>114.84841627639975</v>
      </c>
      <c r="E71" s="27">
        <v>16.503305316729726</v>
      </c>
    </row>
    <row r="72" spans="3:5" x14ac:dyDescent="0.25">
      <c r="C72" s="28">
        <v>43829</v>
      </c>
      <c r="D72" s="27">
        <v>112.63976280008426</v>
      </c>
      <c r="E72" s="27">
        <v>16.036597626614977</v>
      </c>
    </row>
    <row r="73" spans="3:5" x14ac:dyDescent="0.25">
      <c r="C73" s="28">
        <v>43920</v>
      </c>
      <c r="D73" s="27">
        <v>109.42574881709109</v>
      </c>
      <c r="E73" s="27">
        <v>14.696077317023654</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13"/>
  <sheetViews>
    <sheetView workbookViewId="0">
      <selection activeCell="A4" sqref="A4:XFD4"/>
    </sheetView>
  </sheetViews>
  <sheetFormatPr defaultColWidth="8.7109375" defaultRowHeight="15" x14ac:dyDescent="0.25"/>
  <cols>
    <col min="1" max="1" width="22.7109375" style="25" customWidth="1"/>
    <col min="2" max="2" width="11.85546875" style="25" customWidth="1"/>
    <col min="3" max="3" width="13.140625" style="25" customWidth="1"/>
    <col min="4" max="16384" width="8.7109375" style="25"/>
  </cols>
  <sheetData>
    <row r="1" spans="1:11" x14ac:dyDescent="0.25">
      <c r="A1" s="9" t="s">
        <v>307</v>
      </c>
    </row>
    <row r="3" spans="1:11" x14ac:dyDescent="0.25">
      <c r="A3" s="25" t="s">
        <v>356</v>
      </c>
    </row>
    <row r="4" spans="1:11" x14ac:dyDescent="0.25">
      <c r="A4" s="51" t="s">
        <v>308</v>
      </c>
      <c r="B4" s="50"/>
      <c r="C4" s="50"/>
    </row>
    <row r="5" spans="1:11" x14ac:dyDescent="0.25">
      <c r="A5" s="51" t="s">
        <v>309</v>
      </c>
    </row>
    <row r="7" spans="1:11" x14ac:dyDescent="0.25">
      <c r="B7" s="49" t="s">
        <v>299</v>
      </c>
      <c r="C7" s="49" t="s">
        <v>300</v>
      </c>
      <c r="G7" s="25" t="s">
        <v>68</v>
      </c>
      <c r="K7" s="25" t="s">
        <v>68</v>
      </c>
    </row>
    <row r="8" spans="1:11" x14ac:dyDescent="0.25">
      <c r="A8" s="25" t="s">
        <v>301</v>
      </c>
      <c r="B8" s="52">
        <v>3.6874322974349298</v>
      </c>
      <c r="C8" s="52">
        <v>1.27160372486263</v>
      </c>
    </row>
    <row r="9" spans="1:11" x14ac:dyDescent="0.25">
      <c r="A9" s="25" t="s">
        <v>302</v>
      </c>
      <c r="B9" s="52">
        <v>15.6473194696386</v>
      </c>
      <c r="C9" s="52">
        <v>2.8608143163569801</v>
      </c>
    </row>
    <row r="10" spans="1:11" x14ac:dyDescent="0.25">
      <c r="A10" s="25" t="s">
        <v>303</v>
      </c>
      <c r="B10" s="52">
        <v>17.773095001003501</v>
      </c>
      <c r="C10" s="52">
        <v>7.6353827649397497</v>
      </c>
    </row>
    <row r="11" spans="1:11" x14ac:dyDescent="0.25">
      <c r="A11" s="25" t="s">
        <v>304</v>
      </c>
      <c r="B11" s="52">
        <v>8.2322812486615611</v>
      </c>
      <c r="C11" s="52">
        <v>13.1269169293492</v>
      </c>
    </row>
    <row r="12" spans="1:11" x14ac:dyDescent="0.25">
      <c r="A12" s="25" t="s">
        <v>305</v>
      </c>
      <c r="B12" s="52">
        <v>7.614826256937671</v>
      </c>
      <c r="C12" s="52">
        <v>20.595543508082301</v>
      </c>
    </row>
    <row r="13" spans="1:11" x14ac:dyDescent="0.25">
      <c r="A13" s="25" t="s">
        <v>306</v>
      </c>
      <c r="B13" s="52">
        <v>47.045045726323799</v>
      </c>
      <c r="C13" s="52">
        <v>54.509738756409199</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18"/>
  <sheetViews>
    <sheetView workbookViewId="0"/>
  </sheetViews>
  <sheetFormatPr defaultRowHeight="15" x14ac:dyDescent="0.25"/>
  <cols>
    <col min="1" max="1" width="19.28515625" customWidth="1"/>
  </cols>
  <sheetData>
    <row r="1" spans="1:13" ht="15" customHeight="1" x14ac:dyDescent="0.25">
      <c r="A1" s="9" t="s">
        <v>326</v>
      </c>
    </row>
    <row r="2" spans="1:13" ht="15" customHeight="1" x14ac:dyDescent="0.25">
      <c r="A2" s="9"/>
    </row>
    <row r="3" spans="1:13" ht="15" customHeight="1" x14ac:dyDescent="0.25">
      <c r="A3" s="25" t="s">
        <v>357</v>
      </c>
    </row>
    <row r="4" spans="1:13" x14ac:dyDescent="0.25">
      <c r="A4" t="s">
        <v>33</v>
      </c>
    </row>
    <row r="5" spans="1:13" x14ac:dyDescent="0.25">
      <c r="A5" t="s">
        <v>176</v>
      </c>
    </row>
    <row r="8" spans="1:13" x14ac:dyDescent="0.25">
      <c r="B8" s="16">
        <v>43983</v>
      </c>
      <c r="C8" s="16">
        <v>44013</v>
      </c>
      <c r="D8" s="16">
        <v>44044</v>
      </c>
      <c r="E8" s="16">
        <v>44075</v>
      </c>
      <c r="F8" s="16">
        <v>44105</v>
      </c>
    </row>
    <row r="9" spans="1:13" x14ac:dyDescent="0.25">
      <c r="A9" t="s">
        <v>28</v>
      </c>
      <c r="B9">
        <v>10</v>
      </c>
      <c r="C9">
        <v>7.3</v>
      </c>
      <c r="D9">
        <v>6.4</v>
      </c>
      <c r="E9">
        <v>5</v>
      </c>
      <c r="F9">
        <v>1.5</v>
      </c>
    </row>
    <row r="10" spans="1:13" x14ac:dyDescent="0.25">
      <c r="A10" t="s">
        <v>29</v>
      </c>
      <c r="B10">
        <v>10.4</v>
      </c>
      <c r="C10">
        <v>8.1</v>
      </c>
      <c r="D10">
        <v>7.5</v>
      </c>
      <c r="E10">
        <v>6</v>
      </c>
      <c r="F10">
        <v>2.2999999999999998</v>
      </c>
      <c r="I10" s="38" t="s">
        <v>175</v>
      </c>
      <c r="M10" s="39" t="s">
        <v>68</v>
      </c>
    </row>
    <row r="11" spans="1:13" x14ac:dyDescent="0.25">
      <c r="A11" t="s">
        <v>30</v>
      </c>
      <c r="B11">
        <v>8.4</v>
      </c>
      <c r="C11">
        <v>7.2</v>
      </c>
      <c r="D11">
        <v>5.7</v>
      </c>
      <c r="E11">
        <v>5.2</v>
      </c>
      <c r="F11">
        <v>1.7</v>
      </c>
    </row>
    <row r="17" spans="10:11" x14ac:dyDescent="0.25">
      <c r="J17" s="66"/>
      <c r="K17" s="66"/>
    </row>
    <row r="18" spans="10:11" ht="18" customHeight="1" x14ac:dyDescent="0.25"/>
  </sheetData>
  <mergeCells count="1">
    <mergeCell ref="J17:K17"/>
  </mergeCell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16"/>
  <sheetViews>
    <sheetView workbookViewId="0"/>
  </sheetViews>
  <sheetFormatPr defaultRowHeight="15" x14ac:dyDescent="0.25"/>
  <cols>
    <col min="2" max="3" width="14.85546875" bestFit="1" customWidth="1"/>
    <col min="4" max="4" width="30.140625" bestFit="1" customWidth="1"/>
  </cols>
  <sheetData>
    <row r="1" spans="1:10" x14ac:dyDescent="0.25">
      <c r="A1" s="9" t="s">
        <v>327</v>
      </c>
    </row>
    <row r="2" spans="1:10" x14ac:dyDescent="0.25">
      <c r="A2" s="9"/>
    </row>
    <row r="3" spans="1:10" x14ac:dyDescent="0.25">
      <c r="A3" t="s">
        <v>358</v>
      </c>
    </row>
    <row r="4" spans="1:10" x14ac:dyDescent="0.25">
      <c r="A4" t="s">
        <v>33</v>
      </c>
    </row>
    <row r="5" spans="1:10" x14ac:dyDescent="0.25">
      <c r="A5" t="s">
        <v>188</v>
      </c>
    </row>
    <row r="7" spans="1:10" x14ac:dyDescent="0.25">
      <c r="B7" t="s">
        <v>189</v>
      </c>
      <c r="C7" t="s">
        <v>190</v>
      </c>
      <c r="D7" t="s">
        <v>191</v>
      </c>
    </row>
    <row r="8" spans="1:10" x14ac:dyDescent="0.25">
      <c r="A8" t="s">
        <v>5</v>
      </c>
      <c r="B8">
        <v>334</v>
      </c>
      <c r="C8">
        <v>943</v>
      </c>
      <c r="D8">
        <v>992</v>
      </c>
      <c r="G8" s="53" t="s">
        <v>186</v>
      </c>
      <c r="J8" s="11" t="s">
        <v>186</v>
      </c>
    </row>
    <row r="9" spans="1:10" x14ac:dyDescent="0.25">
      <c r="A9" t="s">
        <v>6</v>
      </c>
      <c r="B9">
        <v>397</v>
      </c>
      <c r="C9">
        <v>662</v>
      </c>
      <c r="D9">
        <v>992</v>
      </c>
    </row>
    <row r="10" spans="1:10" x14ac:dyDescent="0.25">
      <c r="A10" t="s">
        <v>7</v>
      </c>
      <c r="B10">
        <v>1007</v>
      </c>
      <c r="C10">
        <v>922</v>
      </c>
      <c r="D10">
        <v>992</v>
      </c>
    </row>
    <row r="11" spans="1:10" x14ac:dyDescent="0.25">
      <c r="A11" t="s">
        <v>8</v>
      </c>
      <c r="B11">
        <v>472</v>
      </c>
      <c r="C11">
        <v>2970</v>
      </c>
      <c r="D11">
        <v>992</v>
      </c>
    </row>
    <row r="12" spans="1:10" x14ac:dyDescent="0.25">
      <c r="A12" t="s">
        <v>9</v>
      </c>
      <c r="B12">
        <v>728</v>
      </c>
      <c r="C12">
        <v>1519</v>
      </c>
      <c r="D12">
        <v>992</v>
      </c>
    </row>
    <row r="13" spans="1:10" x14ac:dyDescent="0.25">
      <c r="A13" t="s">
        <v>10</v>
      </c>
      <c r="B13">
        <v>768</v>
      </c>
      <c r="C13">
        <v>845</v>
      </c>
      <c r="D13">
        <v>992</v>
      </c>
    </row>
    <row r="14" spans="1:10" x14ac:dyDescent="0.25">
      <c r="A14" t="s">
        <v>11</v>
      </c>
      <c r="B14">
        <v>692</v>
      </c>
      <c r="C14">
        <v>1983</v>
      </c>
      <c r="D14">
        <v>992</v>
      </c>
    </row>
    <row r="15" spans="1:10" x14ac:dyDescent="0.25">
      <c r="A15" t="s">
        <v>12</v>
      </c>
      <c r="B15">
        <v>653</v>
      </c>
      <c r="C15">
        <v>248</v>
      </c>
      <c r="D15">
        <v>992</v>
      </c>
    </row>
    <row r="16" spans="1:10" x14ac:dyDescent="0.25">
      <c r="A16" t="s">
        <v>13</v>
      </c>
      <c r="B16">
        <v>213</v>
      </c>
      <c r="C16">
        <v>685</v>
      </c>
      <c r="D16">
        <v>992</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C11"/>
  <sheetViews>
    <sheetView workbookViewId="0"/>
  </sheetViews>
  <sheetFormatPr defaultRowHeight="15" x14ac:dyDescent="0.25"/>
  <cols>
    <col min="1" max="3" width="17.42578125" customWidth="1"/>
  </cols>
  <sheetData>
    <row r="1" spans="1:3" ht="15.75" thickBot="1" x14ac:dyDescent="0.3">
      <c r="A1" s="9" t="s">
        <v>328</v>
      </c>
      <c r="C1" s="17"/>
    </row>
    <row r="2" spans="1:3" ht="15.75" thickBot="1" x14ac:dyDescent="0.3">
      <c r="C2" s="17"/>
    </row>
    <row r="3" spans="1:3" x14ac:dyDescent="0.25">
      <c r="A3" t="s">
        <v>359</v>
      </c>
    </row>
    <row r="4" spans="1:3" x14ac:dyDescent="0.25">
      <c r="A4" t="s">
        <v>177</v>
      </c>
    </row>
    <row r="5" spans="1:3" x14ac:dyDescent="0.25">
      <c r="A5" t="s">
        <v>178</v>
      </c>
    </row>
    <row r="10" spans="1:3" ht="15" customHeight="1" x14ac:dyDescent="0.25"/>
    <row r="11" spans="1:3" ht="15" customHeight="1" x14ac:dyDescent="0.25"/>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16"/>
  <sheetViews>
    <sheetView workbookViewId="0"/>
  </sheetViews>
  <sheetFormatPr defaultRowHeight="15" x14ac:dyDescent="0.25"/>
  <cols>
    <col min="1" max="1" width="44" customWidth="1"/>
    <col min="5" max="5" width="14.42578125" customWidth="1"/>
    <col min="6" max="6" width="12.85546875" customWidth="1"/>
  </cols>
  <sheetData>
    <row r="1" spans="1:7" s="50" customFormat="1" ht="23.1" customHeight="1" x14ac:dyDescent="0.25">
      <c r="A1" s="41" t="s">
        <v>329</v>
      </c>
    </row>
    <row r="3" spans="1:7" s="50" customFormat="1" x14ac:dyDescent="0.25">
      <c r="A3" s="54" t="s">
        <v>360</v>
      </c>
    </row>
    <row r="4" spans="1:7" s="50" customFormat="1" x14ac:dyDescent="0.25">
      <c r="A4" s="55" t="s">
        <v>322</v>
      </c>
    </row>
    <row r="5" spans="1:7" s="50" customFormat="1" x14ac:dyDescent="0.25">
      <c r="A5" s="50" t="s">
        <v>323</v>
      </c>
    </row>
    <row r="6" spans="1:7" s="50" customFormat="1" x14ac:dyDescent="0.25"/>
    <row r="7" spans="1:7" x14ac:dyDescent="0.25">
      <c r="E7" t="s">
        <v>310</v>
      </c>
      <c r="F7" t="s">
        <v>311</v>
      </c>
      <c r="G7" s="11" t="s">
        <v>312</v>
      </c>
    </row>
    <row r="8" spans="1:7" x14ac:dyDescent="0.25">
      <c r="A8" s="42" t="s">
        <v>68</v>
      </c>
      <c r="C8" t="s">
        <v>68</v>
      </c>
      <c r="E8" t="s">
        <v>113</v>
      </c>
      <c r="F8" t="s">
        <v>108</v>
      </c>
      <c r="G8" s="10">
        <v>3.3599898709678902E-2</v>
      </c>
    </row>
    <row r="9" spans="1:7" x14ac:dyDescent="0.25">
      <c r="E9" t="s">
        <v>112</v>
      </c>
      <c r="F9" t="s">
        <v>109</v>
      </c>
      <c r="G9" s="10">
        <v>0.21818794328646399</v>
      </c>
    </row>
    <row r="10" spans="1:7" x14ac:dyDescent="0.25">
      <c r="E10" t="s">
        <v>111</v>
      </c>
      <c r="F10" t="s">
        <v>110</v>
      </c>
      <c r="G10" s="10">
        <v>0.137822665065918</v>
      </c>
    </row>
    <row r="11" spans="1:7" x14ac:dyDescent="0.25">
      <c r="E11" t="s">
        <v>112</v>
      </c>
      <c r="F11" t="s">
        <v>110</v>
      </c>
      <c r="G11" s="10">
        <v>0.21594734712057401</v>
      </c>
    </row>
    <row r="12" spans="1:7" x14ac:dyDescent="0.25">
      <c r="E12" t="s">
        <v>112</v>
      </c>
      <c r="F12" t="s">
        <v>108</v>
      </c>
      <c r="G12" s="10">
        <v>5.2808884608167003E-2</v>
      </c>
    </row>
    <row r="13" spans="1:7" x14ac:dyDescent="0.25">
      <c r="E13" t="s">
        <v>111</v>
      </c>
      <c r="F13" t="s">
        <v>109</v>
      </c>
      <c r="G13" s="10">
        <v>6.5151381550239307E-2</v>
      </c>
    </row>
    <row r="14" spans="1:7" x14ac:dyDescent="0.25">
      <c r="E14" t="s">
        <v>111</v>
      </c>
      <c r="F14" t="s">
        <v>108</v>
      </c>
      <c r="G14" s="10">
        <v>0.27648187965895898</v>
      </c>
    </row>
    <row r="15" spans="1:7" x14ac:dyDescent="0.25">
      <c r="E15" t="s">
        <v>113</v>
      </c>
      <c r="F15" t="s">
        <v>109</v>
      </c>
      <c r="G15" s="10">
        <v>0</v>
      </c>
    </row>
    <row r="16" spans="1:7" x14ac:dyDescent="0.25">
      <c r="E16" t="s">
        <v>113</v>
      </c>
      <c r="F16" t="s">
        <v>110</v>
      </c>
      <c r="G16" s="10">
        <v>0</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28"/>
  <sheetViews>
    <sheetView workbookViewId="0"/>
  </sheetViews>
  <sheetFormatPr defaultRowHeight="15" x14ac:dyDescent="0.25"/>
  <cols>
    <col min="1" max="1" width="11.42578125" style="57" customWidth="1"/>
    <col min="2" max="2" width="11.28515625" style="57" customWidth="1"/>
    <col min="3" max="3" width="13.7109375" style="57" customWidth="1"/>
    <col min="4" max="4" width="14.42578125" style="57" customWidth="1"/>
    <col min="5" max="5" width="18.140625" style="57" customWidth="1"/>
  </cols>
  <sheetData>
    <row r="1" spans="1:11" x14ac:dyDescent="0.25">
      <c r="A1" s="56" t="s">
        <v>293</v>
      </c>
    </row>
    <row r="3" spans="1:11" x14ac:dyDescent="0.25">
      <c r="A3" s="57" t="s">
        <v>361</v>
      </c>
    </row>
    <row r="4" spans="1:11" x14ac:dyDescent="0.25">
      <c r="A4" s="57" t="s">
        <v>33</v>
      </c>
    </row>
    <row r="5" spans="1:11" x14ac:dyDescent="0.25">
      <c r="A5" s="57" t="s">
        <v>294</v>
      </c>
    </row>
    <row r="7" spans="1:11" ht="60" x14ac:dyDescent="0.25">
      <c r="A7" s="60"/>
      <c r="B7" s="61" t="s">
        <v>289</v>
      </c>
      <c r="C7" s="61" t="s">
        <v>290</v>
      </c>
      <c r="D7" s="61" t="s">
        <v>291</v>
      </c>
      <c r="E7" s="61" t="s">
        <v>292</v>
      </c>
    </row>
    <row r="8" spans="1:11" x14ac:dyDescent="0.25">
      <c r="A8" s="58">
        <v>40908</v>
      </c>
      <c r="B8" s="59">
        <v>38.692961840614444</v>
      </c>
      <c r="C8" s="59"/>
      <c r="D8" s="59"/>
      <c r="E8" s="59"/>
      <c r="G8" t="s">
        <v>68</v>
      </c>
      <c r="K8" t="s">
        <v>68</v>
      </c>
    </row>
    <row r="9" spans="1:11" x14ac:dyDescent="0.25">
      <c r="A9" s="58">
        <v>41090</v>
      </c>
      <c r="B9" s="59">
        <v>40.57906798634933</v>
      </c>
      <c r="C9" s="59"/>
      <c r="D9" s="59"/>
      <c r="E9" s="59"/>
    </row>
    <row r="10" spans="1:11" x14ac:dyDescent="0.25">
      <c r="A10" s="58">
        <v>41274</v>
      </c>
      <c r="B10" s="59">
        <v>39.576901642679594</v>
      </c>
      <c r="C10" s="59"/>
      <c r="D10" s="59"/>
      <c r="E10" s="59"/>
    </row>
    <row r="11" spans="1:11" x14ac:dyDescent="0.25">
      <c r="A11" s="58">
        <v>41455</v>
      </c>
      <c r="B11" s="59">
        <v>40.508996208586005</v>
      </c>
      <c r="C11" s="59"/>
      <c r="D11" s="59"/>
      <c r="E11" s="59"/>
    </row>
    <row r="12" spans="1:11" x14ac:dyDescent="0.25">
      <c r="A12" s="58">
        <v>41639</v>
      </c>
      <c r="B12" s="59">
        <v>35.896772301874144</v>
      </c>
      <c r="C12" s="59"/>
      <c r="D12" s="59"/>
      <c r="E12" s="59"/>
    </row>
    <row r="13" spans="1:11" x14ac:dyDescent="0.25">
      <c r="A13" s="58">
        <v>41820</v>
      </c>
      <c r="B13" s="59">
        <v>32.453799915085696</v>
      </c>
      <c r="C13" s="59"/>
      <c r="D13" s="59"/>
      <c r="E13" s="59"/>
    </row>
    <row r="14" spans="1:11" x14ac:dyDescent="0.25">
      <c r="A14" s="58">
        <v>42004</v>
      </c>
      <c r="B14" s="59">
        <v>25.002170314291444</v>
      </c>
      <c r="C14" s="59"/>
      <c r="D14" s="59"/>
      <c r="E14" s="59"/>
    </row>
    <row r="15" spans="1:11" x14ac:dyDescent="0.25">
      <c r="A15" s="58">
        <v>42185</v>
      </c>
      <c r="B15" s="59">
        <v>22.773683888828426</v>
      </c>
      <c r="C15" s="59"/>
      <c r="D15" s="59"/>
      <c r="E15" s="59"/>
    </row>
    <row r="16" spans="1:11" x14ac:dyDescent="0.25">
      <c r="A16" s="58">
        <v>42369</v>
      </c>
      <c r="B16" s="59">
        <v>17.193259728539292</v>
      </c>
      <c r="C16" s="59"/>
      <c r="D16" s="59"/>
      <c r="E16" s="59"/>
    </row>
    <row r="17" spans="1:5" x14ac:dyDescent="0.25">
      <c r="A17" s="58">
        <v>42551</v>
      </c>
      <c r="B17" s="59">
        <v>15.783061032863849</v>
      </c>
      <c r="C17" s="59"/>
      <c r="D17" s="59"/>
      <c r="E17" s="59"/>
    </row>
    <row r="18" spans="1:5" x14ac:dyDescent="0.25">
      <c r="A18" s="58">
        <v>42735</v>
      </c>
      <c r="B18" s="59">
        <v>14.053242597098192</v>
      </c>
      <c r="C18" s="59"/>
      <c r="D18" s="59"/>
      <c r="E18" s="59"/>
    </row>
    <row r="19" spans="1:5" x14ac:dyDescent="0.25">
      <c r="A19" s="58">
        <v>42916</v>
      </c>
      <c r="B19" s="59">
        <v>11.734053860084206</v>
      </c>
      <c r="C19" s="59"/>
      <c r="D19" s="59"/>
      <c r="E19" s="59"/>
    </row>
    <row r="20" spans="1:5" x14ac:dyDescent="0.25">
      <c r="A20" s="58">
        <v>43100</v>
      </c>
      <c r="B20" s="59">
        <v>7.5775474401109291</v>
      </c>
      <c r="C20" s="59"/>
      <c r="D20" s="59"/>
      <c r="E20" s="59"/>
    </row>
    <row r="21" spans="1:5" x14ac:dyDescent="0.25">
      <c r="A21" s="58">
        <v>43281</v>
      </c>
      <c r="B21" s="59">
        <v>5.5044217961211288</v>
      </c>
      <c r="C21" s="59"/>
      <c r="D21" s="59"/>
      <c r="E21" s="59"/>
    </row>
    <row r="22" spans="1:5" x14ac:dyDescent="0.25">
      <c r="A22" s="58">
        <v>43465</v>
      </c>
      <c r="B22" s="59">
        <v>3.4258594497447925</v>
      </c>
      <c r="C22" s="59"/>
      <c r="D22" s="59"/>
      <c r="E22" s="59"/>
    </row>
    <row r="23" spans="1:5" x14ac:dyDescent="0.25">
      <c r="A23" s="58">
        <v>43646</v>
      </c>
      <c r="B23" s="59">
        <v>3.2999187212137633</v>
      </c>
      <c r="C23" s="59"/>
      <c r="D23" s="59"/>
      <c r="E23" s="59"/>
    </row>
    <row r="24" spans="1:5" x14ac:dyDescent="0.25">
      <c r="A24" s="58">
        <v>43830</v>
      </c>
      <c r="B24" s="59">
        <v>2.4529669004963002</v>
      </c>
      <c r="C24" s="59"/>
      <c r="D24" s="59"/>
      <c r="E24" s="59"/>
    </row>
    <row r="25" spans="1:5" x14ac:dyDescent="0.25">
      <c r="A25" s="58">
        <v>44012</v>
      </c>
      <c r="B25" s="59">
        <v>2.4214067189137274</v>
      </c>
      <c r="C25" s="59">
        <v>2.4214067189137274</v>
      </c>
      <c r="D25" s="59">
        <v>2.4214067189137274</v>
      </c>
      <c r="E25" s="59">
        <v>2.4214067189137274</v>
      </c>
    </row>
    <row r="26" spans="1:5" x14ac:dyDescent="0.25">
      <c r="A26" s="58">
        <v>44377</v>
      </c>
      <c r="B26" s="59"/>
      <c r="C26" s="59">
        <v>1.9941580558358036</v>
      </c>
      <c r="D26" s="59">
        <v>2.1391962119080525</v>
      </c>
      <c r="E26" s="59">
        <v>9.3688741588020132</v>
      </c>
    </row>
    <row r="27" spans="1:5" x14ac:dyDescent="0.25">
      <c r="A27" s="58">
        <v>44742</v>
      </c>
      <c r="B27" s="59"/>
      <c r="C27" s="59">
        <v>2.1605958539193</v>
      </c>
      <c r="D27" s="59">
        <v>6.6770005985937519</v>
      </c>
      <c r="E27" s="59">
        <v>17.211952815326381</v>
      </c>
    </row>
    <row r="28" spans="1:5" x14ac:dyDescent="0.25">
      <c r="A28" s="58">
        <v>45107</v>
      </c>
      <c r="B28" s="59"/>
      <c r="C28" s="59">
        <v>1.748412163615249</v>
      </c>
      <c r="D28" s="59">
        <v>8.1774649098911816</v>
      </c>
      <c r="E28" s="59">
        <v>30.536638518114955</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13"/>
  <sheetViews>
    <sheetView workbookViewId="0"/>
  </sheetViews>
  <sheetFormatPr defaultColWidth="8.7109375" defaultRowHeight="15" x14ac:dyDescent="0.25"/>
  <cols>
    <col min="1" max="1" width="22.42578125" style="25" customWidth="1"/>
    <col min="2" max="16384" width="8.7109375" style="25"/>
  </cols>
  <sheetData>
    <row r="1" spans="1:11" x14ac:dyDescent="0.25">
      <c r="A1" s="62" t="s">
        <v>330</v>
      </c>
      <c r="B1" s="63"/>
    </row>
    <row r="2" spans="1:11" x14ac:dyDescent="0.25">
      <c r="B2" s="54"/>
    </row>
    <row r="3" spans="1:11" x14ac:dyDescent="0.25">
      <c r="A3" s="54" t="s">
        <v>362</v>
      </c>
      <c r="B3" s="47"/>
    </row>
    <row r="4" spans="1:11" x14ac:dyDescent="0.25">
      <c r="A4" s="51" t="s">
        <v>33</v>
      </c>
    </row>
    <row r="5" spans="1:11" x14ac:dyDescent="0.25">
      <c r="A5" s="25" t="s">
        <v>321</v>
      </c>
    </row>
    <row r="9" spans="1:11" x14ac:dyDescent="0.25">
      <c r="A9" s="9" t="s">
        <v>339</v>
      </c>
      <c r="B9" s="9" t="s">
        <v>313</v>
      </c>
      <c r="C9" s="49" t="s">
        <v>312</v>
      </c>
      <c r="D9" s="49" t="s">
        <v>314</v>
      </c>
      <c r="E9" s="49" t="s">
        <v>315</v>
      </c>
      <c r="G9" s="25" t="s">
        <v>68</v>
      </c>
      <c r="K9" s="25" t="s">
        <v>68</v>
      </c>
    </row>
    <row r="10" spans="1:11" x14ac:dyDescent="0.25">
      <c r="A10" s="25" t="s">
        <v>316</v>
      </c>
      <c r="B10" s="25" t="s">
        <v>317</v>
      </c>
      <c r="C10" s="52">
        <v>0</v>
      </c>
      <c r="D10" s="52">
        <v>0</v>
      </c>
      <c r="E10" s="52">
        <v>0</v>
      </c>
    </row>
    <row r="11" spans="1:11" x14ac:dyDescent="0.25">
      <c r="A11" s="25" t="s">
        <v>318</v>
      </c>
      <c r="B11" s="25" t="s">
        <v>317</v>
      </c>
      <c r="C11" s="52">
        <f>0.0644564597962821*100</f>
        <v>6.4456459796282104</v>
      </c>
      <c r="D11" s="52">
        <f>0.0830457118876237*100</f>
        <v>8.3045711887623703</v>
      </c>
      <c r="E11" s="52">
        <f>0.102582856139721*100</f>
        <v>10.258285613972101</v>
      </c>
    </row>
    <row r="12" spans="1:11" x14ac:dyDescent="0.25">
      <c r="A12" s="50" t="s">
        <v>319</v>
      </c>
      <c r="B12" s="25" t="s">
        <v>317</v>
      </c>
      <c r="C12" s="52">
        <f>0.0225280020202771*100</f>
        <v>2.2528002020277103</v>
      </c>
      <c r="D12" s="52">
        <f>0.0341472415420275*100</f>
        <v>3.4147241542027502</v>
      </c>
      <c r="E12" s="52">
        <f>0.047861334624516*100</f>
        <v>4.7861334624516001</v>
      </c>
    </row>
    <row r="13" spans="1:11" x14ac:dyDescent="0.25">
      <c r="A13" s="25" t="s">
        <v>320</v>
      </c>
      <c r="B13" s="25" t="s">
        <v>317</v>
      </c>
      <c r="C13" s="52">
        <f>0.0118677387740627*100</f>
        <v>1.1867738774062699</v>
      </c>
      <c r="D13" s="52">
        <f>0.0216334657438856*100</f>
        <v>2.16334657438856</v>
      </c>
      <c r="E13" s="52">
        <f>0.033009903058708*100</f>
        <v>3.3009903058707999</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11"/>
  <sheetViews>
    <sheetView workbookViewId="0">
      <selection activeCell="A4" sqref="A4"/>
    </sheetView>
  </sheetViews>
  <sheetFormatPr defaultRowHeight="15" x14ac:dyDescent="0.25"/>
  <cols>
    <col min="1" max="1" width="16.140625" customWidth="1"/>
  </cols>
  <sheetData>
    <row r="1" spans="1:12" x14ac:dyDescent="0.25">
      <c r="A1" s="9" t="s">
        <v>331</v>
      </c>
    </row>
    <row r="3" spans="1:12" x14ac:dyDescent="0.25">
      <c r="A3" t="s">
        <v>363</v>
      </c>
    </row>
    <row r="4" spans="1:12" x14ac:dyDescent="0.25">
      <c r="A4" t="s">
        <v>340</v>
      </c>
    </row>
    <row r="5" spans="1:12" x14ac:dyDescent="0.25">
      <c r="A5" t="s">
        <v>194</v>
      </c>
    </row>
    <row r="7" spans="1:12" x14ac:dyDescent="0.25">
      <c r="B7">
        <v>2011</v>
      </c>
      <c r="C7">
        <v>2012</v>
      </c>
      <c r="D7">
        <v>2013</v>
      </c>
      <c r="E7">
        <v>2014</v>
      </c>
      <c r="F7">
        <v>2015</v>
      </c>
      <c r="G7">
        <v>2016</v>
      </c>
      <c r="H7">
        <v>2017</v>
      </c>
      <c r="I7">
        <v>2018</v>
      </c>
      <c r="J7">
        <v>2019</v>
      </c>
      <c r="K7">
        <v>2020</v>
      </c>
      <c r="L7">
        <v>2021</v>
      </c>
    </row>
    <row r="8" spans="1:12" x14ac:dyDescent="0.25">
      <c r="A8" t="s">
        <v>192</v>
      </c>
      <c r="B8">
        <v>150</v>
      </c>
      <c r="C8">
        <v>166</v>
      </c>
      <c r="D8">
        <v>157</v>
      </c>
      <c r="E8">
        <v>136</v>
      </c>
      <c r="F8">
        <v>124</v>
      </c>
      <c r="G8">
        <v>115</v>
      </c>
      <c r="H8">
        <v>108</v>
      </c>
      <c r="I8">
        <v>104</v>
      </c>
      <c r="J8">
        <v>96</v>
      </c>
      <c r="K8">
        <v>108</v>
      </c>
      <c r="L8">
        <v>115</v>
      </c>
    </row>
    <row r="9" spans="1:12" x14ac:dyDescent="0.25">
      <c r="A9" t="s">
        <v>193</v>
      </c>
      <c r="B9">
        <v>-17.3</v>
      </c>
      <c r="C9">
        <v>-11.2</v>
      </c>
      <c r="D9">
        <v>-8.1</v>
      </c>
      <c r="E9">
        <v>-4.8</v>
      </c>
      <c r="F9">
        <v>-3.2</v>
      </c>
      <c r="G9" s="14">
        <v>-1</v>
      </c>
      <c r="H9">
        <v>-0.5</v>
      </c>
      <c r="I9">
        <v>0.2</v>
      </c>
      <c r="J9">
        <v>0.9</v>
      </c>
      <c r="K9">
        <v>-10.7</v>
      </c>
      <c r="L9">
        <v>-9.8000000000000007</v>
      </c>
    </row>
    <row r="11" spans="1:12" x14ac:dyDescent="0.25">
      <c r="A11" s="11" t="s">
        <v>68</v>
      </c>
      <c r="E11" t="s">
        <v>68</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22"/>
  <sheetViews>
    <sheetView workbookViewId="0"/>
  </sheetViews>
  <sheetFormatPr defaultRowHeight="15" x14ac:dyDescent="0.25"/>
  <cols>
    <col min="1" max="1" width="14" customWidth="1"/>
    <col min="2" max="2" width="12" bestFit="1" customWidth="1"/>
    <col min="3" max="3" width="17.85546875" customWidth="1"/>
    <col min="4" max="4" width="35.85546875" customWidth="1"/>
  </cols>
  <sheetData>
    <row r="1" spans="1:11" x14ac:dyDescent="0.25">
      <c r="A1" s="9" t="s">
        <v>332</v>
      </c>
    </row>
    <row r="2" spans="1:11" x14ac:dyDescent="0.25">
      <c r="A2" s="9"/>
    </row>
    <row r="3" spans="1:11" x14ac:dyDescent="0.25">
      <c r="A3" s="25" t="s">
        <v>364</v>
      </c>
    </row>
    <row r="4" spans="1:11" x14ac:dyDescent="0.25">
      <c r="A4" t="s">
        <v>211</v>
      </c>
    </row>
    <row r="5" spans="1:11" x14ac:dyDescent="0.25">
      <c r="A5" t="s">
        <v>212</v>
      </c>
    </row>
    <row r="6" spans="1:11" x14ac:dyDescent="0.25">
      <c r="A6" s="25"/>
    </row>
    <row r="8" spans="1:11" x14ac:dyDescent="0.25">
      <c r="B8" s="11" t="s">
        <v>195</v>
      </c>
      <c r="C8" s="11" t="s">
        <v>196</v>
      </c>
      <c r="D8" s="11" t="s">
        <v>197</v>
      </c>
      <c r="G8" s="11" t="s">
        <v>210</v>
      </c>
      <c r="K8" t="s">
        <v>68</v>
      </c>
    </row>
    <row r="9" spans="1:11" x14ac:dyDescent="0.25">
      <c r="A9" t="s">
        <v>198</v>
      </c>
      <c r="B9">
        <v>45155</v>
      </c>
      <c r="C9">
        <v>20618</v>
      </c>
      <c r="D9">
        <v>6.3</v>
      </c>
    </row>
    <row r="10" spans="1:11" x14ac:dyDescent="0.25">
      <c r="A10" t="s">
        <v>199</v>
      </c>
      <c r="B10">
        <v>43040</v>
      </c>
      <c r="C10">
        <v>18626</v>
      </c>
      <c r="D10">
        <v>9.9</v>
      </c>
    </row>
    <row r="11" spans="1:11" x14ac:dyDescent="0.25">
      <c r="A11" t="s">
        <v>200</v>
      </c>
      <c r="B11">
        <v>37226</v>
      </c>
      <c r="C11">
        <v>13151</v>
      </c>
      <c r="D11">
        <v>3.1</v>
      </c>
    </row>
    <row r="12" spans="1:11" x14ac:dyDescent="0.25">
      <c r="A12" t="s">
        <v>201</v>
      </c>
      <c r="B12">
        <v>36084</v>
      </c>
      <c r="C12">
        <v>12076</v>
      </c>
      <c r="D12">
        <v>-6.1</v>
      </c>
    </row>
    <row r="13" spans="1:11" x14ac:dyDescent="0.25">
      <c r="A13" t="s">
        <v>202</v>
      </c>
      <c r="B13">
        <v>35402</v>
      </c>
      <c r="C13">
        <v>11434</v>
      </c>
      <c r="D13">
        <v>1.2</v>
      </c>
    </row>
    <row r="14" spans="1:11" x14ac:dyDescent="0.25">
      <c r="A14" t="s">
        <v>203</v>
      </c>
      <c r="B14">
        <v>35020</v>
      </c>
      <c r="C14">
        <v>11073</v>
      </c>
      <c r="D14">
        <v>2.1</v>
      </c>
    </row>
    <row r="15" spans="1:11" x14ac:dyDescent="0.25">
      <c r="A15" t="s">
        <v>204</v>
      </c>
      <c r="B15">
        <v>33791</v>
      </c>
      <c r="C15">
        <v>9916</v>
      </c>
      <c r="D15">
        <v>-9.5</v>
      </c>
    </row>
    <row r="16" spans="1:11" x14ac:dyDescent="0.25">
      <c r="A16" t="s">
        <v>81</v>
      </c>
      <c r="B16">
        <v>31808</v>
      </c>
      <c r="C16">
        <v>8049</v>
      </c>
      <c r="D16">
        <v>-14.9</v>
      </c>
    </row>
    <row r="17" spans="1:4" x14ac:dyDescent="0.25">
      <c r="A17" t="s">
        <v>205</v>
      </c>
      <c r="B17">
        <v>31684</v>
      </c>
      <c r="C17">
        <v>7932</v>
      </c>
      <c r="D17">
        <v>-2.2000000000000002</v>
      </c>
    </row>
    <row r="18" spans="1:4" x14ac:dyDescent="0.25">
      <c r="A18" t="s">
        <v>206</v>
      </c>
      <c r="B18">
        <v>27632</v>
      </c>
      <c r="C18">
        <v>5110</v>
      </c>
      <c r="D18">
        <v>-19.399999999999999</v>
      </c>
    </row>
    <row r="19" spans="1:4" x14ac:dyDescent="0.25">
      <c r="A19" t="s">
        <v>207</v>
      </c>
      <c r="B19">
        <v>26454</v>
      </c>
      <c r="C19">
        <v>4640</v>
      </c>
      <c r="D19">
        <v>-7.5</v>
      </c>
    </row>
    <row r="20" spans="1:4" x14ac:dyDescent="0.25">
      <c r="A20" t="s">
        <v>208</v>
      </c>
      <c r="B20">
        <v>26201</v>
      </c>
      <c r="C20">
        <v>4539</v>
      </c>
      <c r="D20">
        <v>-12.5</v>
      </c>
    </row>
    <row r="21" spans="1:4" x14ac:dyDescent="0.25">
      <c r="A21" t="s">
        <v>84</v>
      </c>
      <c r="B21">
        <v>23718</v>
      </c>
      <c r="C21">
        <v>3549</v>
      </c>
      <c r="D21">
        <v>-18.8</v>
      </c>
    </row>
    <row r="22" spans="1:4" x14ac:dyDescent="0.25">
      <c r="A22" t="s">
        <v>209</v>
      </c>
      <c r="B22">
        <v>19052</v>
      </c>
      <c r="C22">
        <v>1690</v>
      </c>
      <c r="D22">
        <v>-27.8</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23"/>
  <sheetViews>
    <sheetView workbookViewId="0">
      <selection activeCell="A4" sqref="A4"/>
    </sheetView>
  </sheetViews>
  <sheetFormatPr defaultRowHeight="15" x14ac:dyDescent="0.25"/>
  <cols>
    <col min="2" max="2" width="10.42578125" bestFit="1" customWidth="1"/>
    <col min="3" max="3" width="15.85546875" style="11" customWidth="1"/>
    <col min="4" max="4" width="11.42578125" style="11" customWidth="1"/>
    <col min="5" max="5" width="9.140625" style="11" customWidth="1"/>
  </cols>
  <sheetData>
    <row r="1" spans="1:11" x14ac:dyDescent="0.25">
      <c r="A1" s="9" t="s">
        <v>284</v>
      </c>
    </row>
    <row r="3" spans="1:11" x14ac:dyDescent="0.25">
      <c r="A3" t="s">
        <v>342</v>
      </c>
    </row>
    <row r="4" spans="1:11" x14ac:dyDescent="0.25">
      <c r="A4" t="s">
        <v>69</v>
      </c>
    </row>
    <row r="5" spans="1:11" x14ac:dyDescent="0.25">
      <c r="A5" t="s">
        <v>98</v>
      </c>
    </row>
    <row r="8" spans="1:11" x14ac:dyDescent="0.25">
      <c r="G8" s="34" t="s">
        <v>68</v>
      </c>
      <c r="K8" s="34" t="s">
        <v>68</v>
      </c>
    </row>
    <row r="9" spans="1:11" x14ac:dyDescent="0.25">
      <c r="C9" s="11" t="s">
        <v>99</v>
      </c>
      <c r="D9" s="11" t="s">
        <v>96</v>
      </c>
      <c r="E9" s="11" t="s">
        <v>95</v>
      </c>
    </row>
    <row r="10" spans="1:11" x14ac:dyDescent="0.25">
      <c r="B10" s="28">
        <v>42825</v>
      </c>
      <c r="C10" s="33">
        <v>8.7742406059076536</v>
      </c>
      <c r="D10" s="33">
        <v>6.7799999999833398</v>
      </c>
      <c r="E10" s="33">
        <v>9.5883236026501262</v>
      </c>
    </row>
    <row r="11" spans="1:11" x14ac:dyDescent="0.25">
      <c r="B11" s="28">
        <v>42916</v>
      </c>
      <c r="C11" s="33">
        <v>9.3054424162276508</v>
      </c>
      <c r="D11" s="33">
        <v>6.9262457644176569</v>
      </c>
      <c r="E11" s="33">
        <v>10.381183514884253</v>
      </c>
    </row>
    <row r="12" spans="1:11" x14ac:dyDescent="0.25">
      <c r="B12" s="28">
        <v>43008</v>
      </c>
      <c r="C12" s="33">
        <v>9.0872779809088176</v>
      </c>
      <c r="D12" s="33">
        <v>6.9746420932183293</v>
      </c>
      <c r="E12" s="33">
        <v>10.272217566714092</v>
      </c>
    </row>
    <row r="13" spans="1:11" x14ac:dyDescent="0.25">
      <c r="B13" s="28">
        <v>43100</v>
      </c>
      <c r="C13" s="33">
        <v>9.2300526704784662</v>
      </c>
      <c r="D13" s="33">
        <v>7.0915001412598766</v>
      </c>
      <c r="E13" s="33">
        <v>10.303209076677394</v>
      </c>
    </row>
    <row r="14" spans="1:11" x14ac:dyDescent="0.25">
      <c r="B14" s="28">
        <v>43190</v>
      </c>
      <c r="C14" s="33">
        <v>8.4608371876128405</v>
      </c>
      <c r="D14" s="33">
        <v>6.7146583407399731</v>
      </c>
      <c r="E14" s="33">
        <v>9.8341893082881171</v>
      </c>
    </row>
    <row r="15" spans="1:11" x14ac:dyDescent="0.25">
      <c r="B15" s="28">
        <v>43281</v>
      </c>
      <c r="C15" s="33">
        <v>8.6584551864371981</v>
      </c>
      <c r="D15" s="33">
        <v>6.6092510740301789</v>
      </c>
      <c r="E15" s="33">
        <v>10.056314599619878</v>
      </c>
    </row>
    <row r="16" spans="1:11" x14ac:dyDescent="0.25">
      <c r="B16" s="28">
        <v>43373</v>
      </c>
      <c r="C16" s="33">
        <v>8.5804687143428673</v>
      </c>
      <c r="D16" s="33">
        <v>6.9496811315842484</v>
      </c>
      <c r="E16" s="33">
        <v>10.123123048914763</v>
      </c>
    </row>
    <row r="17" spans="2:5" x14ac:dyDescent="0.25">
      <c r="B17" s="28">
        <v>43465</v>
      </c>
      <c r="C17" s="33">
        <v>8.7621034534037836</v>
      </c>
      <c r="D17" s="33">
        <v>7.0787253070466312</v>
      </c>
      <c r="E17" s="33">
        <v>10.067284849305482</v>
      </c>
    </row>
    <row r="18" spans="2:5" x14ac:dyDescent="0.25">
      <c r="B18" s="28">
        <v>43555</v>
      </c>
      <c r="C18" s="33">
        <v>8.7416572501783403</v>
      </c>
      <c r="D18" s="33">
        <v>7.3376293415531011</v>
      </c>
      <c r="E18" s="33">
        <v>9.9128718644292544</v>
      </c>
    </row>
    <row r="19" spans="2:5" x14ac:dyDescent="0.25">
      <c r="B19" s="28">
        <v>43646</v>
      </c>
      <c r="C19" s="33">
        <v>8.7885692975862373</v>
      </c>
      <c r="D19" s="33">
        <v>7.6808562273567205</v>
      </c>
      <c r="E19" s="33">
        <v>9.7753919569704202</v>
      </c>
    </row>
    <row r="20" spans="2:5" x14ac:dyDescent="0.25">
      <c r="B20" s="28">
        <v>43738</v>
      </c>
      <c r="C20" s="33">
        <v>8.6680102724295693</v>
      </c>
      <c r="D20" s="33">
        <v>7.6829695885891889</v>
      </c>
      <c r="E20" s="33">
        <v>9.5926836854417576</v>
      </c>
    </row>
    <row r="21" spans="2:5" x14ac:dyDescent="0.25">
      <c r="B21" s="28">
        <v>43830</v>
      </c>
      <c r="C21" s="33">
        <v>8.6158557450786297</v>
      </c>
      <c r="D21" s="33">
        <v>7.7097934087521427</v>
      </c>
      <c r="E21" s="33">
        <v>9.9171553409752278</v>
      </c>
    </row>
    <row r="22" spans="2:5" x14ac:dyDescent="0.25">
      <c r="B22" s="28">
        <v>43921</v>
      </c>
      <c r="C22" s="33">
        <v>8.500810558223316</v>
      </c>
      <c r="D22" s="33">
        <v>7.6451528581875605</v>
      </c>
      <c r="E22" s="33">
        <v>9.478617925938762</v>
      </c>
    </row>
    <row r="23" spans="2:5" x14ac:dyDescent="0.25">
      <c r="B23" s="28">
        <v>44012</v>
      </c>
      <c r="C23" s="33">
        <v>8.110517047596586</v>
      </c>
      <c r="D23" s="33">
        <v>7.1219097990998739</v>
      </c>
      <c r="E23" s="33">
        <v>9.1789480997990829</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15"/>
  <sheetViews>
    <sheetView zoomScaleNormal="100" workbookViewId="0">
      <selection activeCell="A4" sqref="A4"/>
    </sheetView>
  </sheetViews>
  <sheetFormatPr defaultRowHeight="15" x14ac:dyDescent="0.25"/>
  <cols>
    <col min="1" max="1" width="15.140625" customWidth="1"/>
  </cols>
  <sheetData>
    <row r="1" spans="1:9" x14ac:dyDescent="0.25">
      <c r="A1" s="9" t="s">
        <v>333</v>
      </c>
    </row>
    <row r="3" spans="1:9" x14ac:dyDescent="0.25">
      <c r="A3" s="25" t="s">
        <v>365</v>
      </c>
    </row>
    <row r="4" spans="1:9" x14ac:dyDescent="0.25">
      <c r="A4" t="s">
        <v>219</v>
      </c>
    </row>
    <row r="5" spans="1:9" x14ac:dyDescent="0.25">
      <c r="A5" t="s">
        <v>220</v>
      </c>
    </row>
    <row r="6" spans="1:9" x14ac:dyDescent="0.25">
      <c r="A6" s="25"/>
    </row>
    <row r="8" spans="1:9" x14ac:dyDescent="0.25">
      <c r="B8">
        <v>2020</v>
      </c>
      <c r="E8" s="11" t="s">
        <v>186</v>
      </c>
      <c r="I8" s="11" t="s">
        <v>186</v>
      </c>
    </row>
    <row r="9" spans="1:9" x14ac:dyDescent="0.25">
      <c r="A9" t="s">
        <v>264</v>
      </c>
      <c r="B9">
        <v>21.6</v>
      </c>
    </row>
    <row r="10" spans="1:9" x14ac:dyDescent="0.25">
      <c r="A10" t="s">
        <v>213</v>
      </c>
      <c r="B10">
        <v>-3.6</v>
      </c>
    </row>
    <row r="11" spans="1:9" x14ac:dyDescent="0.25">
      <c r="A11" t="s">
        <v>214</v>
      </c>
      <c r="B11">
        <v>-2</v>
      </c>
    </row>
    <row r="12" spans="1:9" x14ac:dyDescent="0.25">
      <c r="A12" t="s">
        <v>215</v>
      </c>
      <c r="B12">
        <v>-1.5</v>
      </c>
    </row>
    <row r="13" spans="1:9" x14ac:dyDescent="0.25">
      <c r="A13" t="s">
        <v>216</v>
      </c>
      <c r="B13">
        <v>-1.2</v>
      </c>
    </row>
    <row r="14" spans="1:9" x14ac:dyDescent="0.25">
      <c r="A14" t="s">
        <v>217</v>
      </c>
      <c r="B14">
        <v>1.1000000000000001</v>
      </c>
    </row>
    <row r="15" spans="1:9" x14ac:dyDescent="0.25">
      <c r="A15" t="s">
        <v>218</v>
      </c>
      <c r="B15">
        <v>14.4</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28"/>
  <sheetViews>
    <sheetView workbookViewId="0"/>
  </sheetViews>
  <sheetFormatPr defaultRowHeight="15" x14ac:dyDescent="0.25"/>
  <cols>
    <col min="3" max="3" width="13.85546875" customWidth="1"/>
    <col min="4" max="4" width="17.140625" bestFit="1" customWidth="1"/>
  </cols>
  <sheetData>
    <row r="1" spans="1:11" x14ac:dyDescent="0.25">
      <c r="A1" s="9" t="s">
        <v>334</v>
      </c>
    </row>
    <row r="3" spans="1:11" x14ac:dyDescent="0.25">
      <c r="A3" s="25" t="s">
        <v>366</v>
      </c>
    </row>
    <row r="4" spans="1:11" x14ac:dyDescent="0.25">
      <c r="A4" t="s">
        <v>219</v>
      </c>
    </row>
    <row r="5" spans="1:11" x14ac:dyDescent="0.25">
      <c r="A5" t="s">
        <v>263</v>
      </c>
    </row>
    <row r="6" spans="1:11" x14ac:dyDescent="0.25">
      <c r="A6" s="25"/>
    </row>
    <row r="8" spans="1:11" x14ac:dyDescent="0.25">
      <c r="A8" t="s">
        <v>221</v>
      </c>
      <c r="B8" t="s">
        <v>221</v>
      </c>
      <c r="C8" t="s">
        <v>261</v>
      </c>
      <c r="D8" t="s">
        <v>262</v>
      </c>
      <c r="G8" s="53" t="s">
        <v>68</v>
      </c>
      <c r="K8" t="s">
        <v>68</v>
      </c>
    </row>
    <row r="9" spans="1:11" x14ac:dyDescent="0.25">
      <c r="A9" t="s">
        <v>222</v>
      </c>
      <c r="B9" t="s">
        <v>223</v>
      </c>
      <c r="C9">
        <v>120</v>
      </c>
      <c r="D9">
        <v>12</v>
      </c>
    </row>
    <row r="10" spans="1:11" x14ac:dyDescent="0.25">
      <c r="A10" t="s">
        <v>224</v>
      </c>
      <c r="B10" t="s">
        <v>225</v>
      </c>
      <c r="C10">
        <v>118</v>
      </c>
      <c r="D10">
        <v>11</v>
      </c>
    </row>
    <row r="11" spans="1:11" x14ac:dyDescent="0.25">
      <c r="A11" t="s">
        <v>226</v>
      </c>
      <c r="B11" t="s">
        <v>227</v>
      </c>
      <c r="C11">
        <v>160</v>
      </c>
      <c r="D11">
        <v>11</v>
      </c>
    </row>
    <row r="12" spans="1:11" x14ac:dyDescent="0.25">
      <c r="A12" t="s">
        <v>228</v>
      </c>
      <c r="B12" t="s">
        <v>229</v>
      </c>
      <c r="C12">
        <v>108</v>
      </c>
      <c r="D12">
        <v>11</v>
      </c>
    </row>
    <row r="13" spans="1:11" x14ac:dyDescent="0.25">
      <c r="A13" t="s">
        <v>230</v>
      </c>
      <c r="B13" t="s">
        <v>231</v>
      </c>
      <c r="C13">
        <v>116</v>
      </c>
      <c r="D13">
        <v>10</v>
      </c>
    </row>
    <row r="14" spans="1:11" x14ac:dyDescent="0.25">
      <c r="A14" t="s">
        <v>232</v>
      </c>
      <c r="B14" t="s">
        <v>233</v>
      </c>
      <c r="C14">
        <v>84</v>
      </c>
      <c r="D14">
        <v>10</v>
      </c>
    </row>
    <row r="15" spans="1:11" x14ac:dyDescent="0.25">
      <c r="A15" t="s">
        <v>234</v>
      </c>
      <c r="B15" t="s">
        <v>235</v>
      </c>
      <c r="C15">
        <v>63</v>
      </c>
      <c r="D15">
        <v>10</v>
      </c>
    </row>
    <row r="16" spans="1:11" x14ac:dyDescent="0.25">
      <c r="A16" t="s">
        <v>236</v>
      </c>
      <c r="B16" t="s">
        <v>237</v>
      </c>
      <c r="C16">
        <v>55</v>
      </c>
      <c r="D16">
        <v>9</v>
      </c>
    </row>
    <row r="17" spans="1:4" x14ac:dyDescent="0.25">
      <c r="A17" t="s">
        <v>2</v>
      </c>
      <c r="B17" t="s">
        <v>238</v>
      </c>
      <c r="C17">
        <v>102</v>
      </c>
      <c r="D17">
        <v>9</v>
      </c>
    </row>
    <row r="18" spans="1:4" x14ac:dyDescent="0.25">
      <c r="A18" t="s">
        <v>239</v>
      </c>
      <c r="B18" t="s">
        <v>240</v>
      </c>
      <c r="C18">
        <v>82</v>
      </c>
      <c r="D18">
        <v>9</v>
      </c>
    </row>
    <row r="19" spans="1:4" x14ac:dyDescent="0.25">
      <c r="A19" t="s">
        <v>241</v>
      </c>
      <c r="B19" t="s">
        <v>242</v>
      </c>
      <c r="C19">
        <v>47</v>
      </c>
      <c r="D19">
        <v>8</v>
      </c>
    </row>
    <row r="20" spans="1:4" x14ac:dyDescent="0.25">
      <c r="A20" t="s">
        <v>243</v>
      </c>
      <c r="B20" t="s">
        <v>244</v>
      </c>
      <c r="C20">
        <v>70</v>
      </c>
      <c r="D20">
        <v>8</v>
      </c>
    </row>
    <row r="21" spans="1:4" x14ac:dyDescent="0.25">
      <c r="A21" t="s">
        <v>245</v>
      </c>
      <c r="B21" t="s">
        <v>246</v>
      </c>
      <c r="C21">
        <v>48</v>
      </c>
      <c r="D21">
        <v>7</v>
      </c>
    </row>
    <row r="22" spans="1:4" x14ac:dyDescent="0.25">
      <c r="A22" t="s">
        <v>247</v>
      </c>
      <c r="B22" t="s">
        <v>248</v>
      </c>
      <c r="C22">
        <v>135</v>
      </c>
      <c r="D22">
        <v>7</v>
      </c>
    </row>
    <row r="23" spans="1:4" x14ac:dyDescent="0.25">
      <c r="A23" t="s">
        <v>249</v>
      </c>
      <c r="B23" t="s">
        <v>250</v>
      </c>
      <c r="C23">
        <v>60</v>
      </c>
      <c r="D23">
        <v>7</v>
      </c>
    </row>
    <row r="24" spans="1:4" x14ac:dyDescent="0.25">
      <c r="A24" t="s">
        <v>251</v>
      </c>
      <c r="B24" t="s">
        <v>252</v>
      </c>
      <c r="C24">
        <v>207</v>
      </c>
      <c r="D24">
        <v>7</v>
      </c>
    </row>
    <row r="25" spans="1:4" x14ac:dyDescent="0.25">
      <c r="A25" t="s">
        <v>253</v>
      </c>
      <c r="B25" t="s">
        <v>254</v>
      </c>
      <c r="C25">
        <v>113</v>
      </c>
      <c r="D25">
        <v>6</v>
      </c>
    </row>
    <row r="26" spans="1:4" x14ac:dyDescent="0.25">
      <c r="A26" t="s">
        <v>255</v>
      </c>
      <c r="B26" t="s">
        <v>256</v>
      </c>
      <c r="C26">
        <v>71</v>
      </c>
      <c r="D26" s="40">
        <v>6</v>
      </c>
    </row>
    <row r="27" spans="1:4" x14ac:dyDescent="0.25">
      <c r="A27" t="s">
        <v>257</v>
      </c>
      <c r="B27" t="s">
        <v>258</v>
      </c>
      <c r="C27">
        <v>17</v>
      </c>
      <c r="D27">
        <v>6</v>
      </c>
    </row>
    <row r="28" spans="1:4" x14ac:dyDescent="0.25">
      <c r="A28" t="s">
        <v>259</v>
      </c>
      <c r="B28" t="s">
        <v>260</v>
      </c>
      <c r="C28">
        <v>25</v>
      </c>
      <c r="D28">
        <v>5</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R11"/>
  <sheetViews>
    <sheetView workbookViewId="0"/>
  </sheetViews>
  <sheetFormatPr defaultRowHeight="15" x14ac:dyDescent="0.25"/>
  <cols>
    <col min="1" max="1" width="26" customWidth="1"/>
  </cols>
  <sheetData>
    <row r="1" spans="1:18" x14ac:dyDescent="0.25">
      <c r="A1" s="9" t="s">
        <v>335</v>
      </c>
    </row>
    <row r="3" spans="1:18" x14ac:dyDescent="0.25">
      <c r="A3" t="s">
        <v>367</v>
      </c>
    </row>
    <row r="4" spans="1:18" x14ac:dyDescent="0.25">
      <c r="A4" t="s">
        <v>269</v>
      </c>
    </row>
    <row r="5" spans="1:18" x14ac:dyDescent="0.25">
      <c r="A5" t="s">
        <v>268</v>
      </c>
    </row>
    <row r="8" spans="1:18" x14ac:dyDescent="0.25">
      <c r="B8">
        <v>2012</v>
      </c>
      <c r="C8">
        <v>2013</v>
      </c>
      <c r="D8">
        <v>2014</v>
      </c>
      <c r="E8">
        <v>2015</v>
      </c>
      <c r="F8">
        <v>2016</v>
      </c>
      <c r="G8">
        <v>2017</v>
      </c>
      <c r="H8">
        <v>2018</v>
      </c>
      <c r="I8">
        <v>2019</v>
      </c>
      <c r="J8">
        <v>2020</v>
      </c>
      <c r="K8">
        <v>2021</v>
      </c>
      <c r="N8" s="11" t="s">
        <v>68</v>
      </c>
      <c r="R8" t="s">
        <v>68</v>
      </c>
    </row>
    <row r="9" spans="1:18" x14ac:dyDescent="0.25">
      <c r="A9" t="s">
        <v>265</v>
      </c>
      <c r="B9">
        <v>5.5</v>
      </c>
      <c r="C9">
        <v>2.5</v>
      </c>
      <c r="D9">
        <v>-0.3</v>
      </c>
      <c r="E9">
        <v>-1.1000000000000001</v>
      </c>
      <c r="F9">
        <v>-2.6</v>
      </c>
      <c r="G9">
        <v>-2.7</v>
      </c>
      <c r="H9">
        <v>-2.9</v>
      </c>
      <c r="I9">
        <v>-3</v>
      </c>
      <c r="J9">
        <v>8.8000000000000007</v>
      </c>
      <c r="K9">
        <v>8.1</v>
      </c>
    </row>
    <row r="10" spans="1:18" x14ac:dyDescent="0.25">
      <c r="A10" t="s">
        <v>266</v>
      </c>
      <c r="B10">
        <v>5.8</v>
      </c>
      <c r="C10">
        <v>-7</v>
      </c>
      <c r="D10">
        <v>-7.7</v>
      </c>
      <c r="E10">
        <v>-7.1</v>
      </c>
      <c r="F10">
        <v>-5</v>
      </c>
      <c r="G10">
        <v>-3.9</v>
      </c>
      <c r="H10">
        <v>-4.0999999999999996</v>
      </c>
      <c r="I10">
        <v>-5.2</v>
      </c>
      <c r="J10">
        <v>7.01</v>
      </c>
      <c r="K10">
        <v>-1.1200000000000001</v>
      </c>
    </row>
    <row r="11" spans="1:18" x14ac:dyDescent="0.25">
      <c r="A11" t="s">
        <v>267</v>
      </c>
      <c r="B11">
        <v>4.8</v>
      </c>
      <c r="C11">
        <v>-4.2</v>
      </c>
      <c r="D11">
        <v>-12.8</v>
      </c>
      <c r="E11">
        <v>-4.2</v>
      </c>
      <c r="F11">
        <v>-1.6</v>
      </c>
      <c r="G11">
        <v>-0.2</v>
      </c>
      <c r="H11">
        <v>2.5</v>
      </c>
      <c r="I11">
        <v>0.01</v>
      </c>
      <c r="J11">
        <v>-3.6</v>
      </c>
      <c r="K11">
        <v>0</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9"/>
  <sheetViews>
    <sheetView workbookViewId="0"/>
  </sheetViews>
  <sheetFormatPr defaultRowHeight="15" x14ac:dyDescent="0.25"/>
  <sheetData>
    <row r="1" spans="1:14" x14ac:dyDescent="0.25">
      <c r="A1" s="9" t="s">
        <v>336</v>
      </c>
    </row>
    <row r="2" spans="1:14" x14ac:dyDescent="0.25">
      <c r="A2" s="9"/>
    </row>
    <row r="3" spans="1:14" x14ac:dyDescent="0.25">
      <c r="A3" t="s">
        <v>368</v>
      </c>
    </row>
    <row r="4" spans="1:14" x14ac:dyDescent="0.25">
      <c r="A4" t="s">
        <v>276</v>
      </c>
    </row>
    <row r="5" spans="1:14" x14ac:dyDescent="0.25">
      <c r="A5" t="s">
        <v>277</v>
      </c>
    </row>
    <row r="8" spans="1:14" x14ac:dyDescent="0.25">
      <c r="A8" t="s">
        <v>270</v>
      </c>
      <c r="B8" s="11" t="s">
        <v>271</v>
      </c>
      <c r="C8" s="11" t="s">
        <v>272</v>
      </c>
      <c r="D8" s="11" t="s">
        <v>273</v>
      </c>
      <c r="E8" s="11" t="s">
        <v>274</v>
      </c>
      <c r="F8" s="11" t="s">
        <v>54</v>
      </c>
      <c r="G8" s="11" t="s">
        <v>275</v>
      </c>
      <c r="J8" s="53" t="s">
        <v>186</v>
      </c>
      <c r="N8" t="s">
        <v>186</v>
      </c>
    </row>
    <row r="9" spans="1:14" x14ac:dyDescent="0.25">
      <c r="A9">
        <v>2020</v>
      </c>
      <c r="B9">
        <v>0.47</v>
      </c>
      <c r="C9">
        <v>0.47</v>
      </c>
      <c r="D9">
        <v>0</v>
      </c>
      <c r="E9">
        <v>0</v>
      </c>
      <c r="F9">
        <v>0</v>
      </c>
      <c r="G9">
        <v>0.95</v>
      </c>
    </row>
    <row r="10" spans="1:14" x14ac:dyDescent="0.25">
      <c r="A10">
        <v>2021</v>
      </c>
      <c r="B10">
        <v>0.02</v>
      </c>
      <c r="C10">
        <v>0.48</v>
      </c>
      <c r="D10">
        <v>0</v>
      </c>
      <c r="E10">
        <v>3</v>
      </c>
      <c r="F10">
        <v>3.0000000000000001E-3</v>
      </c>
      <c r="G10">
        <v>3.5</v>
      </c>
    </row>
    <row r="11" spans="1:14" x14ac:dyDescent="0.25">
      <c r="A11">
        <v>2022</v>
      </c>
      <c r="B11">
        <v>11.8</v>
      </c>
      <c r="C11">
        <v>0</v>
      </c>
      <c r="D11">
        <v>0</v>
      </c>
      <c r="E11">
        <v>0</v>
      </c>
      <c r="F11">
        <v>3.0000000000000001E-3</v>
      </c>
      <c r="G11">
        <v>11.8</v>
      </c>
    </row>
    <row r="12" spans="1:14" x14ac:dyDescent="0.25">
      <c r="A12">
        <v>2023</v>
      </c>
      <c r="B12">
        <v>7</v>
      </c>
      <c r="C12">
        <v>0</v>
      </c>
      <c r="D12">
        <v>0</v>
      </c>
      <c r="E12">
        <v>2</v>
      </c>
      <c r="F12">
        <v>3.0000000000000001E-3</v>
      </c>
      <c r="G12">
        <v>9</v>
      </c>
    </row>
    <row r="13" spans="1:14" x14ac:dyDescent="0.25">
      <c r="A13">
        <v>2024</v>
      </c>
      <c r="B13">
        <v>8.1</v>
      </c>
      <c r="C13">
        <v>0</v>
      </c>
      <c r="D13">
        <v>0</v>
      </c>
      <c r="E13">
        <v>0.8</v>
      </c>
      <c r="F13">
        <v>0.22</v>
      </c>
      <c r="G13">
        <v>9.1</v>
      </c>
    </row>
    <row r="14" spans="1:14" x14ac:dyDescent="0.25">
      <c r="A14">
        <v>2025</v>
      </c>
      <c r="B14">
        <v>11.5</v>
      </c>
      <c r="C14">
        <v>0</v>
      </c>
      <c r="D14">
        <v>0</v>
      </c>
      <c r="E14">
        <v>2.4</v>
      </c>
      <c r="F14">
        <v>0.1</v>
      </c>
      <c r="G14">
        <v>14</v>
      </c>
    </row>
    <row r="15" spans="1:14" x14ac:dyDescent="0.25">
      <c r="A15">
        <v>2026</v>
      </c>
      <c r="B15">
        <v>11.2</v>
      </c>
      <c r="C15">
        <v>0</v>
      </c>
      <c r="D15">
        <v>0</v>
      </c>
      <c r="E15">
        <v>2</v>
      </c>
      <c r="F15">
        <v>3.0000000000000001E-3</v>
      </c>
      <c r="G15">
        <v>13.2</v>
      </c>
    </row>
    <row r="16" spans="1:14" x14ac:dyDescent="0.25">
      <c r="A16">
        <v>2027</v>
      </c>
      <c r="B16">
        <v>7.3</v>
      </c>
      <c r="C16">
        <v>0</v>
      </c>
      <c r="D16">
        <v>0</v>
      </c>
      <c r="E16">
        <v>1</v>
      </c>
      <c r="F16">
        <v>0.2</v>
      </c>
      <c r="G16">
        <v>8.5</v>
      </c>
    </row>
    <row r="17" spans="1:7" x14ac:dyDescent="0.25">
      <c r="A17">
        <v>2028</v>
      </c>
      <c r="B17">
        <v>8.1</v>
      </c>
      <c r="C17">
        <v>0</v>
      </c>
      <c r="D17">
        <v>0</v>
      </c>
      <c r="E17">
        <v>2.2999999999999998</v>
      </c>
      <c r="F17">
        <v>0.45</v>
      </c>
      <c r="G17">
        <v>10.9</v>
      </c>
    </row>
    <row r="18" spans="1:7" x14ac:dyDescent="0.25">
      <c r="A18">
        <v>2029</v>
      </c>
      <c r="B18">
        <v>9.6</v>
      </c>
      <c r="C18">
        <v>0</v>
      </c>
      <c r="D18">
        <v>2.1</v>
      </c>
      <c r="E18">
        <v>1</v>
      </c>
      <c r="F18">
        <v>0.08</v>
      </c>
      <c r="G18">
        <v>12.7</v>
      </c>
    </row>
    <row r="19" spans="1:7" x14ac:dyDescent="0.25">
      <c r="A19">
        <v>2030</v>
      </c>
      <c r="B19">
        <v>16.5</v>
      </c>
      <c r="C19">
        <v>0</v>
      </c>
      <c r="D19">
        <v>1.9</v>
      </c>
      <c r="E19">
        <v>0</v>
      </c>
      <c r="F19">
        <v>0.11</v>
      </c>
      <c r="G19">
        <v>18.5</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10"/>
  <sheetViews>
    <sheetView workbookViewId="0"/>
  </sheetViews>
  <sheetFormatPr defaultRowHeight="15" x14ac:dyDescent="0.25"/>
  <cols>
    <col min="1" max="1" width="12.140625" customWidth="1"/>
    <col min="2" max="2" width="15.85546875" bestFit="1" customWidth="1"/>
    <col min="3" max="3" width="11.85546875" bestFit="1" customWidth="1"/>
    <col min="4" max="4" width="30.42578125" bestFit="1" customWidth="1"/>
    <col min="5" max="5" width="15" bestFit="1" customWidth="1"/>
  </cols>
  <sheetData>
    <row r="1" spans="1:11" x14ac:dyDescent="0.25">
      <c r="A1" s="9" t="s">
        <v>138</v>
      </c>
    </row>
    <row r="3" spans="1:11" x14ac:dyDescent="0.25">
      <c r="A3" t="s">
        <v>278</v>
      </c>
    </row>
    <row r="4" spans="1:11" x14ac:dyDescent="0.25">
      <c r="A4" t="s">
        <v>129</v>
      </c>
    </row>
    <row r="5" spans="1:11" x14ac:dyDescent="0.25">
      <c r="A5" s="25" t="s">
        <v>130</v>
      </c>
    </row>
    <row r="8" spans="1:11" x14ac:dyDescent="0.25">
      <c r="B8" s="73" t="s">
        <v>132</v>
      </c>
      <c r="C8" s="73"/>
      <c r="D8" s="73"/>
      <c r="E8" s="73"/>
      <c r="G8" t="s">
        <v>68</v>
      </c>
      <c r="K8" t="s">
        <v>68</v>
      </c>
    </row>
    <row r="9" spans="1:11" x14ac:dyDescent="0.25">
      <c r="B9" t="s">
        <v>133</v>
      </c>
      <c r="C9" t="s">
        <v>134</v>
      </c>
      <c r="D9" t="s">
        <v>135</v>
      </c>
      <c r="E9" t="s">
        <v>136</v>
      </c>
    </row>
    <row r="10" spans="1:11" x14ac:dyDescent="0.25">
      <c r="A10" t="s">
        <v>131</v>
      </c>
      <c r="B10">
        <v>27</v>
      </c>
      <c r="C10">
        <v>32</v>
      </c>
      <c r="D10">
        <v>38</v>
      </c>
      <c r="E10">
        <v>4</v>
      </c>
    </row>
  </sheetData>
  <mergeCells count="1">
    <mergeCell ref="B8:E8"/>
  </mergeCell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19"/>
  <sheetViews>
    <sheetView workbookViewId="0">
      <selection activeCell="F1" sqref="F1"/>
    </sheetView>
  </sheetViews>
  <sheetFormatPr defaultRowHeight="15" x14ac:dyDescent="0.25"/>
  <cols>
    <col min="1" max="1" width="14" customWidth="1"/>
  </cols>
  <sheetData>
    <row r="1" spans="1:11" x14ac:dyDescent="0.25">
      <c r="A1" s="9" t="s">
        <v>137</v>
      </c>
    </row>
    <row r="3" spans="1:11" x14ac:dyDescent="0.25">
      <c r="A3" t="s">
        <v>279</v>
      </c>
    </row>
    <row r="4" spans="1:11" x14ac:dyDescent="0.25">
      <c r="A4" t="s">
        <v>152</v>
      </c>
    </row>
    <row r="5" spans="1:11" x14ac:dyDescent="0.25">
      <c r="A5" s="25" t="s">
        <v>153</v>
      </c>
    </row>
    <row r="7" spans="1:11" x14ac:dyDescent="0.25">
      <c r="F7" t="s">
        <v>282</v>
      </c>
      <c r="K7" t="s">
        <v>282</v>
      </c>
    </row>
    <row r="8" spans="1:11" x14ac:dyDescent="0.25">
      <c r="A8" s="25" t="s">
        <v>139</v>
      </c>
      <c r="B8" s="32" t="s">
        <v>151</v>
      </c>
    </row>
    <row r="9" spans="1:11" x14ac:dyDescent="0.25">
      <c r="A9" s="31" t="s">
        <v>140</v>
      </c>
      <c r="B9" s="32">
        <v>10</v>
      </c>
      <c r="C9" s="14"/>
    </row>
    <row r="10" spans="1:11" x14ac:dyDescent="0.25">
      <c r="A10" s="31" t="s">
        <v>141</v>
      </c>
      <c r="B10" s="32">
        <v>0.3</v>
      </c>
      <c r="C10" s="14"/>
    </row>
    <row r="11" spans="1:11" x14ac:dyDescent="0.25">
      <c r="A11" s="31" t="s">
        <v>142</v>
      </c>
      <c r="B11" s="32">
        <v>0.6</v>
      </c>
      <c r="C11" s="14"/>
    </row>
    <row r="12" spans="1:11" x14ac:dyDescent="0.25">
      <c r="A12" s="31" t="s">
        <v>143</v>
      </c>
      <c r="B12" s="32">
        <v>2.6</v>
      </c>
      <c r="C12" s="14"/>
    </row>
    <row r="13" spans="1:11" x14ac:dyDescent="0.25">
      <c r="A13" s="31" t="s">
        <v>144</v>
      </c>
      <c r="B13" s="32">
        <v>2</v>
      </c>
      <c r="C13" s="14"/>
    </row>
    <row r="14" spans="1:11" x14ac:dyDescent="0.25">
      <c r="A14" s="31" t="s">
        <v>145</v>
      </c>
      <c r="B14" s="32">
        <v>2.2000000000000002</v>
      </c>
      <c r="C14" s="14"/>
    </row>
    <row r="15" spans="1:11" x14ac:dyDescent="0.25">
      <c r="A15" s="31" t="s">
        <v>146</v>
      </c>
      <c r="B15" s="32">
        <v>2.2000000000000002</v>
      </c>
      <c r="C15" s="14"/>
    </row>
    <row r="16" spans="1:11" x14ac:dyDescent="0.25">
      <c r="A16" s="31" t="s">
        <v>147</v>
      </c>
      <c r="B16" s="32">
        <v>2.5</v>
      </c>
      <c r="C16" s="14"/>
    </row>
    <row r="17" spans="1:3" x14ac:dyDescent="0.25">
      <c r="A17" s="31" t="s">
        <v>148</v>
      </c>
      <c r="B17" s="32">
        <v>1</v>
      </c>
      <c r="C17" s="14"/>
    </row>
    <row r="18" spans="1:3" x14ac:dyDescent="0.25">
      <c r="A18" s="31" t="s">
        <v>149</v>
      </c>
      <c r="B18" s="32">
        <v>0.1</v>
      </c>
      <c r="C18" s="14"/>
    </row>
    <row r="19" spans="1:3" x14ac:dyDescent="0.25">
      <c r="A19" s="31" t="s">
        <v>150</v>
      </c>
      <c r="B19" s="32">
        <v>0.04</v>
      </c>
      <c r="C19" s="14"/>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11"/>
  <sheetViews>
    <sheetView workbookViewId="0">
      <selection activeCell="G11" sqref="G11"/>
    </sheetView>
  </sheetViews>
  <sheetFormatPr defaultRowHeight="15" x14ac:dyDescent="0.25"/>
  <cols>
    <col min="1" max="1" width="23.5703125" customWidth="1"/>
    <col min="2" max="9" width="16.42578125" bestFit="1" customWidth="1"/>
  </cols>
  <sheetData>
    <row r="1" spans="1:10" x14ac:dyDescent="0.25">
      <c r="A1" s="9" t="s">
        <v>163</v>
      </c>
    </row>
    <row r="3" spans="1:10" x14ac:dyDescent="0.25">
      <c r="A3" t="s">
        <v>280</v>
      </c>
    </row>
    <row r="4" spans="1:10" x14ac:dyDescent="0.25">
      <c r="A4" t="s">
        <v>152</v>
      </c>
    </row>
    <row r="5" spans="1:10" x14ac:dyDescent="0.25">
      <c r="A5" s="25" t="s">
        <v>164</v>
      </c>
    </row>
    <row r="7" spans="1:10" x14ac:dyDescent="0.25">
      <c r="B7" s="73" t="s">
        <v>154</v>
      </c>
      <c r="C7" s="73"/>
      <c r="D7" s="73"/>
      <c r="E7" s="73"/>
      <c r="F7" s="73"/>
      <c r="G7" s="73"/>
      <c r="H7" s="73"/>
      <c r="I7" s="73"/>
      <c r="J7" s="73"/>
    </row>
    <row r="8" spans="1:10" x14ac:dyDescent="0.25">
      <c r="B8" t="s">
        <v>155</v>
      </c>
      <c r="C8" t="s">
        <v>156</v>
      </c>
      <c r="D8" t="s">
        <v>157</v>
      </c>
      <c r="E8" t="s">
        <v>158</v>
      </c>
      <c r="F8" t="s">
        <v>159</v>
      </c>
      <c r="G8" t="s">
        <v>160</v>
      </c>
      <c r="H8" t="s">
        <v>161</v>
      </c>
      <c r="I8" t="s">
        <v>162</v>
      </c>
    </row>
    <row r="9" spans="1:10" x14ac:dyDescent="0.25">
      <c r="A9" t="s">
        <v>151</v>
      </c>
      <c r="B9" s="32">
        <v>2.8</v>
      </c>
      <c r="C9" s="32">
        <v>1.4</v>
      </c>
      <c r="D9" s="32">
        <v>3.3</v>
      </c>
      <c r="E9" s="32">
        <v>6</v>
      </c>
      <c r="F9" s="32">
        <v>1.6</v>
      </c>
      <c r="G9" s="32">
        <v>1.5</v>
      </c>
      <c r="H9" s="32">
        <v>2.7</v>
      </c>
      <c r="I9" s="32">
        <v>1.2</v>
      </c>
    </row>
    <row r="11" spans="1:10" x14ac:dyDescent="0.25">
      <c r="F11" t="s">
        <v>282</v>
      </c>
      <c r="I11" t="s">
        <v>282</v>
      </c>
    </row>
  </sheetData>
  <mergeCells count="1">
    <mergeCell ref="B7:J7"/>
  </mergeCell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11"/>
  <sheetViews>
    <sheetView workbookViewId="0">
      <selection activeCell="N14" sqref="N14"/>
    </sheetView>
  </sheetViews>
  <sheetFormatPr defaultRowHeight="15" x14ac:dyDescent="0.25"/>
  <cols>
    <col min="1" max="1" width="28.140625" bestFit="1" customWidth="1"/>
  </cols>
  <sheetData>
    <row r="1" spans="1:13" x14ac:dyDescent="0.25">
      <c r="A1" s="9" t="s">
        <v>168</v>
      </c>
    </row>
    <row r="3" spans="1:13" x14ac:dyDescent="0.25">
      <c r="A3" t="s">
        <v>281</v>
      </c>
    </row>
    <row r="4" spans="1:13" x14ac:dyDescent="0.25">
      <c r="A4" t="s">
        <v>152</v>
      </c>
    </row>
    <row r="5" spans="1:13" x14ac:dyDescent="0.25">
      <c r="A5" s="25" t="s">
        <v>169</v>
      </c>
    </row>
    <row r="8" spans="1:13" x14ac:dyDescent="0.25">
      <c r="B8" t="s">
        <v>5</v>
      </c>
      <c r="C8" t="s">
        <v>6</v>
      </c>
      <c r="D8" t="s">
        <v>7</v>
      </c>
      <c r="E8" t="s">
        <v>8</v>
      </c>
      <c r="F8" t="s">
        <v>9</v>
      </c>
      <c r="G8" t="s">
        <v>10</v>
      </c>
      <c r="H8" t="s">
        <v>11</v>
      </c>
      <c r="I8" t="s">
        <v>12</v>
      </c>
      <c r="J8" t="s">
        <v>13</v>
      </c>
      <c r="K8" t="s">
        <v>14</v>
      </c>
      <c r="L8" t="s">
        <v>165</v>
      </c>
      <c r="M8" t="s">
        <v>166</v>
      </c>
    </row>
    <row r="9" spans="1:13" x14ac:dyDescent="0.25">
      <c r="A9" t="s">
        <v>167</v>
      </c>
      <c r="B9" s="24">
        <v>4.0999999999999996</v>
      </c>
      <c r="C9" s="24">
        <v>0.1</v>
      </c>
      <c r="D9" s="24">
        <v>19.8</v>
      </c>
      <c r="E9" s="24">
        <v>0.1</v>
      </c>
      <c r="F9" s="24">
        <v>0.1</v>
      </c>
      <c r="G9" s="24">
        <v>24.3</v>
      </c>
      <c r="H9" s="24">
        <v>0.1</v>
      </c>
      <c r="I9" s="24">
        <v>0.1</v>
      </c>
      <c r="J9" s="24">
        <v>18.3</v>
      </c>
      <c r="K9" s="24">
        <v>0.1</v>
      </c>
      <c r="L9" s="24">
        <v>0.1</v>
      </c>
      <c r="M9" s="24">
        <v>62.2</v>
      </c>
    </row>
    <row r="11" spans="1:13" x14ac:dyDescent="0.25">
      <c r="G11" t="s">
        <v>68</v>
      </c>
      <c r="M11" t="s">
        <v>68</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5"/>
  <sheetViews>
    <sheetView workbookViewId="0">
      <selection activeCell="P16" sqref="P16"/>
    </sheetView>
  </sheetViews>
  <sheetFormatPr defaultRowHeight="15" x14ac:dyDescent="0.25"/>
  <cols>
    <col min="3" max="14" width="9.42578125" bestFit="1" customWidth="1"/>
  </cols>
  <sheetData>
    <row r="1" spans="1:14" x14ac:dyDescent="0.25">
      <c r="A1" s="9" t="s">
        <v>31</v>
      </c>
    </row>
    <row r="3" spans="1:14" x14ac:dyDescent="0.25">
      <c r="A3" t="s">
        <v>32</v>
      </c>
    </row>
    <row r="4" spans="1:14" x14ac:dyDescent="0.25">
      <c r="A4" t="s">
        <v>33</v>
      </c>
    </row>
    <row r="5" spans="1:14" x14ac:dyDescent="0.25">
      <c r="A5" t="s">
        <v>34</v>
      </c>
    </row>
    <row r="8" spans="1:14" x14ac:dyDescent="0.25">
      <c r="C8" s="74" t="s">
        <v>35</v>
      </c>
      <c r="D8" s="74"/>
      <c r="E8" s="74"/>
      <c r="F8" s="74"/>
      <c r="G8" s="74"/>
      <c r="H8" s="74"/>
      <c r="I8" s="74" t="s">
        <v>36</v>
      </c>
      <c r="J8" s="74"/>
      <c r="K8" s="74"/>
      <c r="L8" s="74"/>
      <c r="M8" s="74"/>
      <c r="N8" s="74"/>
    </row>
    <row r="9" spans="1:14" x14ac:dyDescent="0.25">
      <c r="C9">
        <v>2016</v>
      </c>
      <c r="D9">
        <v>2017</v>
      </c>
      <c r="E9">
        <v>2018</v>
      </c>
      <c r="F9">
        <v>2019</v>
      </c>
      <c r="G9">
        <v>2020</v>
      </c>
      <c r="H9">
        <v>2020</v>
      </c>
      <c r="I9" s="4">
        <v>2016</v>
      </c>
      <c r="J9">
        <v>2017</v>
      </c>
      <c r="K9">
        <v>2018</v>
      </c>
      <c r="L9">
        <v>2019</v>
      </c>
      <c r="M9">
        <v>2020</v>
      </c>
      <c r="N9">
        <v>2020</v>
      </c>
    </row>
    <row r="10" spans="1:14" x14ac:dyDescent="0.25">
      <c r="G10" s="11" t="s">
        <v>37</v>
      </c>
      <c r="H10" s="11" t="s">
        <v>38</v>
      </c>
      <c r="I10" s="4"/>
      <c r="M10" s="11" t="s">
        <v>37</v>
      </c>
      <c r="N10" s="11" t="s">
        <v>38</v>
      </c>
    </row>
    <row r="11" spans="1:14" x14ac:dyDescent="0.25">
      <c r="A11" t="s">
        <v>39</v>
      </c>
      <c r="C11" s="14">
        <v>142.77940000000001</v>
      </c>
      <c r="D11" s="14">
        <v>130.38339999999999</v>
      </c>
      <c r="E11" s="14">
        <v>138</v>
      </c>
      <c r="F11" s="14">
        <v>129</v>
      </c>
      <c r="G11" s="14">
        <v>122</v>
      </c>
      <c r="H11" s="14">
        <v>124</v>
      </c>
      <c r="I11" s="18">
        <v>127</v>
      </c>
      <c r="J11" s="14">
        <v>139</v>
      </c>
      <c r="K11" s="14">
        <v>148</v>
      </c>
      <c r="L11" s="14">
        <v>149</v>
      </c>
      <c r="M11" s="14">
        <v>142</v>
      </c>
      <c r="N11" s="14">
        <v>140</v>
      </c>
    </row>
    <row r="12" spans="1:14" x14ac:dyDescent="0.25">
      <c r="A12" t="s">
        <v>40</v>
      </c>
      <c r="C12" s="14">
        <v>163.94000000000003</v>
      </c>
      <c r="D12" s="14">
        <v>155.70500000000001</v>
      </c>
      <c r="E12" s="14">
        <v>156</v>
      </c>
      <c r="F12" s="14">
        <v>151</v>
      </c>
      <c r="G12" s="14">
        <v>148.5</v>
      </c>
      <c r="H12" s="14">
        <v>149.5</v>
      </c>
      <c r="I12" s="18">
        <v>136</v>
      </c>
      <c r="J12" s="14">
        <v>164</v>
      </c>
      <c r="K12" s="14">
        <v>166.5</v>
      </c>
      <c r="L12" s="14">
        <v>170</v>
      </c>
      <c r="M12" s="14">
        <v>173</v>
      </c>
      <c r="N12" s="14">
        <v>169</v>
      </c>
    </row>
    <row r="13" spans="1:14" x14ac:dyDescent="0.25">
      <c r="A13" t="s">
        <v>41</v>
      </c>
      <c r="C13" s="14">
        <v>189.35999999999999</v>
      </c>
      <c r="D13" s="14">
        <v>166</v>
      </c>
      <c r="E13" s="14">
        <v>199</v>
      </c>
      <c r="F13" s="14">
        <v>237</v>
      </c>
      <c r="G13" s="14">
        <v>225.99999999999997</v>
      </c>
      <c r="H13" s="14">
        <v>223</v>
      </c>
      <c r="I13" s="18">
        <v>149</v>
      </c>
      <c r="J13" s="14">
        <v>185</v>
      </c>
      <c r="K13" s="14">
        <v>171</v>
      </c>
      <c r="L13" s="14">
        <v>206</v>
      </c>
      <c r="M13" s="14">
        <v>186</v>
      </c>
      <c r="N13" s="14">
        <v>183</v>
      </c>
    </row>
    <row r="15" spans="1:14" x14ac:dyDescent="0.25">
      <c r="C15" s="19" t="s">
        <v>42</v>
      </c>
      <c r="D15" s="19"/>
      <c r="E15" s="19"/>
      <c r="F15" s="20" t="s">
        <v>42</v>
      </c>
    </row>
  </sheetData>
  <mergeCells count="2">
    <mergeCell ref="C8:H8"/>
    <mergeCell ref="I8:N8"/>
  </mergeCell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18"/>
  <sheetViews>
    <sheetView workbookViewId="0"/>
  </sheetViews>
  <sheetFormatPr defaultRowHeight="15" x14ac:dyDescent="0.25"/>
  <cols>
    <col min="1" max="1" width="15.42578125" customWidth="1"/>
  </cols>
  <sheetData>
    <row r="1" spans="1:13" x14ac:dyDescent="0.25">
      <c r="A1" s="9" t="s">
        <v>43</v>
      </c>
    </row>
    <row r="3" spans="1:13" x14ac:dyDescent="0.25">
      <c r="A3" t="s">
        <v>57</v>
      </c>
    </row>
    <row r="4" spans="1:13" x14ac:dyDescent="0.25">
      <c r="A4" t="s">
        <v>33</v>
      </c>
    </row>
    <row r="5" spans="1:13" x14ac:dyDescent="0.25">
      <c r="A5" t="s">
        <v>44</v>
      </c>
    </row>
    <row r="9" spans="1:13" x14ac:dyDescent="0.25">
      <c r="B9" s="9">
        <v>2016</v>
      </c>
      <c r="C9" s="9">
        <v>2017</v>
      </c>
      <c r="D9" s="9">
        <v>2018</v>
      </c>
      <c r="E9" s="9">
        <v>2019</v>
      </c>
      <c r="F9" s="9" t="s">
        <v>45</v>
      </c>
      <c r="M9" s="21" t="s">
        <v>42</v>
      </c>
    </row>
    <row r="10" spans="1:13" x14ac:dyDescent="0.25">
      <c r="A10" s="9" t="s">
        <v>46</v>
      </c>
      <c r="B10" s="14">
        <v>39.214876033057848</v>
      </c>
      <c r="C10" s="14">
        <v>33.319796954314725</v>
      </c>
      <c r="D10" s="14">
        <v>30.733844468784227</v>
      </c>
      <c r="E10" s="14">
        <v>29.275729811721224</v>
      </c>
      <c r="F10" s="14">
        <v>27.100835527120353</v>
      </c>
    </row>
    <row r="11" spans="1:13" x14ac:dyDescent="0.25">
      <c r="A11" s="9" t="s">
        <v>47</v>
      </c>
      <c r="B11" s="14">
        <v>49.772727272727273</v>
      </c>
      <c r="C11" s="14">
        <v>51.654822335025386</v>
      </c>
      <c r="D11" s="14">
        <v>50.755750273822564</v>
      </c>
      <c r="E11" s="14">
        <v>48.040162679537239</v>
      </c>
      <c r="F11" s="14">
        <v>48.56115514225872</v>
      </c>
    </row>
    <row r="12" spans="1:13" x14ac:dyDescent="0.25">
      <c r="A12" s="9" t="s">
        <v>48</v>
      </c>
      <c r="B12" s="14">
        <v>1.9214876033057851</v>
      </c>
      <c r="C12" s="14">
        <v>2.0101522842639592</v>
      </c>
      <c r="D12" s="14">
        <v>2.1248630887185103</v>
      </c>
      <c r="E12" s="14">
        <v>2.6717197185568344</v>
      </c>
      <c r="F12" s="14">
        <v>2.7562920224366247</v>
      </c>
    </row>
    <row r="13" spans="1:13" x14ac:dyDescent="0.25">
      <c r="A13" s="9" t="s">
        <v>49</v>
      </c>
      <c r="B13" s="14">
        <v>2.7066115702479339</v>
      </c>
      <c r="C13" s="14">
        <v>2.9644670050761421</v>
      </c>
      <c r="D13" s="14">
        <v>2.4096385542168677</v>
      </c>
      <c r="E13" s="14">
        <v>2.4576625774988297</v>
      </c>
      <c r="F13" s="14">
        <v>2.2685109505733867</v>
      </c>
    </row>
    <row r="14" spans="1:13" x14ac:dyDescent="0.25">
      <c r="A14" s="9" t="s">
        <v>50</v>
      </c>
      <c r="B14" s="14">
        <v>0.37190082644628097</v>
      </c>
      <c r="C14" s="14">
        <v>0.5482233502538072</v>
      </c>
      <c r="D14" s="14">
        <v>0.52573932092004383</v>
      </c>
      <c r="E14" s="14">
        <v>0.42706568939292111</v>
      </c>
      <c r="F14" s="14">
        <v>0.42612662491019176</v>
      </c>
    </row>
    <row r="15" spans="1:13" x14ac:dyDescent="0.25">
      <c r="A15" s="9" t="s">
        <v>51</v>
      </c>
      <c r="B15" s="14">
        <v>3.0785123966942147</v>
      </c>
      <c r="C15" s="14">
        <v>6.5989847715736047</v>
      </c>
      <c r="D15" s="14">
        <v>10.427163198247536</v>
      </c>
      <c r="E15" s="14">
        <v>13.766624605074201</v>
      </c>
      <c r="F15" s="14">
        <v>15.092208237664451</v>
      </c>
    </row>
    <row r="16" spans="1:13" x14ac:dyDescent="0.25">
      <c r="A16" s="9" t="s">
        <v>52</v>
      </c>
      <c r="B16" s="14">
        <v>0.30991735537190085</v>
      </c>
      <c r="C16" s="14">
        <v>0.40609137055837563</v>
      </c>
      <c r="D16" s="14">
        <v>0.41621029572836804</v>
      </c>
      <c r="E16" s="14">
        <v>0.49324636360370588</v>
      </c>
      <c r="F16" s="14">
        <v>0.68275762597962864</v>
      </c>
    </row>
    <row r="17" spans="1:6" x14ac:dyDescent="0.25">
      <c r="A17" s="9" t="s">
        <v>53</v>
      </c>
      <c r="B17" s="14">
        <v>2.2727272727272729</v>
      </c>
      <c r="C17" s="14">
        <v>2.3553299492385786</v>
      </c>
      <c r="D17" s="14">
        <v>2.4972617743702084</v>
      </c>
      <c r="E17" s="14">
        <v>2.5439776827748704</v>
      </c>
      <c r="F17" s="14">
        <v>3.0026276681735844</v>
      </c>
    </row>
    <row r="18" spans="1:6" x14ac:dyDescent="0.25">
      <c r="A18" s="9" t="s">
        <v>54</v>
      </c>
      <c r="B18" s="14">
        <v>0.3512396694214876</v>
      </c>
      <c r="C18" s="14">
        <v>0.14213197969543148</v>
      </c>
      <c r="D18" s="14">
        <v>0.10952902519167579</v>
      </c>
      <c r="E18" s="14">
        <v>0.32381087184017227</v>
      </c>
      <c r="F18" s="14">
        <v>0.10948620088304768</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
  <sheetViews>
    <sheetView workbookViewId="0">
      <selection activeCell="B2" sqref="B2"/>
    </sheetView>
  </sheetViews>
  <sheetFormatPr defaultRowHeight="15" x14ac:dyDescent="0.25"/>
  <sheetData>
    <row r="2" spans="2:2" x14ac:dyDescent="0.25">
      <c r="B2" s="9" t="s">
        <v>100</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14"/>
  <sheetViews>
    <sheetView workbookViewId="0"/>
  </sheetViews>
  <sheetFormatPr defaultRowHeight="15" x14ac:dyDescent="0.25"/>
  <sheetData>
    <row r="1" spans="1:15" x14ac:dyDescent="0.25">
      <c r="A1" s="9" t="s">
        <v>55</v>
      </c>
    </row>
    <row r="3" spans="1:15" x14ac:dyDescent="0.25">
      <c r="A3" t="s">
        <v>56</v>
      </c>
    </row>
    <row r="4" spans="1:15" x14ac:dyDescent="0.25">
      <c r="A4" t="s">
        <v>69</v>
      </c>
    </row>
    <row r="5" spans="1:15" x14ac:dyDescent="0.25">
      <c r="A5" t="s">
        <v>67</v>
      </c>
    </row>
    <row r="8" spans="1:15" x14ac:dyDescent="0.25">
      <c r="B8" s="22" t="s">
        <v>58</v>
      </c>
      <c r="C8" s="22" t="s">
        <v>59</v>
      </c>
      <c r="D8" s="22" t="s">
        <v>60</v>
      </c>
      <c r="E8" s="22" t="s">
        <v>61</v>
      </c>
      <c r="F8" s="22" t="s">
        <v>62</v>
      </c>
      <c r="G8" s="22" t="s">
        <v>63</v>
      </c>
      <c r="H8" s="22" t="s">
        <v>64</v>
      </c>
      <c r="K8" s="23" t="s">
        <v>68</v>
      </c>
      <c r="L8" s="23"/>
      <c r="M8" s="23"/>
      <c r="O8" s="23" t="s">
        <v>68</v>
      </c>
    </row>
    <row r="9" spans="1:15" x14ac:dyDescent="0.25">
      <c r="A9">
        <v>2014</v>
      </c>
      <c r="B9" s="14">
        <v>16.629294870358056</v>
      </c>
      <c r="C9" s="14">
        <v>25.02799322234933</v>
      </c>
      <c r="D9" s="14">
        <v>33.11510365862847</v>
      </c>
      <c r="E9" s="14">
        <v>15.275852618786532</v>
      </c>
      <c r="F9" s="14">
        <v>1.0643658873380242</v>
      </c>
      <c r="G9" s="14">
        <v>0.27900495143658421</v>
      </c>
      <c r="H9" s="14">
        <v>8.6083847911030098</v>
      </c>
    </row>
    <row r="10" spans="1:15" x14ac:dyDescent="0.25">
      <c r="A10">
        <v>2016</v>
      </c>
      <c r="B10" s="14">
        <v>18.43</v>
      </c>
      <c r="C10" s="14">
        <v>26.85</v>
      </c>
      <c r="D10" s="14">
        <v>33.18</v>
      </c>
      <c r="E10" s="14">
        <v>19.87</v>
      </c>
      <c r="F10" s="14">
        <v>1.65</v>
      </c>
      <c r="G10" s="14">
        <v>0.03</v>
      </c>
      <c r="H10" s="14">
        <v>6.510178273501481E-5</v>
      </c>
    </row>
    <row r="11" spans="1:15" x14ac:dyDescent="0.25">
      <c r="A11">
        <v>2018</v>
      </c>
      <c r="B11" s="14">
        <v>20.190000000000001</v>
      </c>
      <c r="C11" s="14">
        <v>19.29</v>
      </c>
      <c r="D11" s="14">
        <v>26.76</v>
      </c>
      <c r="E11" s="14">
        <v>24.02</v>
      </c>
      <c r="F11" s="14">
        <v>0.94</v>
      </c>
      <c r="G11" s="14">
        <v>0.86</v>
      </c>
      <c r="H11" s="14">
        <v>7.93</v>
      </c>
    </row>
    <row r="12" spans="1:15" x14ac:dyDescent="0.25">
      <c r="A12">
        <v>2019</v>
      </c>
      <c r="B12" s="14">
        <v>18.899999999999999</v>
      </c>
      <c r="C12" s="14">
        <v>22.35</v>
      </c>
      <c r="D12" s="14">
        <v>24.93</v>
      </c>
      <c r="E12" s="14">
        <v>24.98</v>
      </c>
      <c r="F12" s="14">
        <v>0.59</v>
      </c>
      <c r="G12" s="14">
        <v>0.62</v>
      </c>
      <c r="H12" s="14">
        <v>7.57</v>
      </c>
    </row>
    <row r="13" spans="1:15" x14ac:dyDescent="0.25">
      <c r="A13" s="11" t="s">
        <v>3</v>
      </c>
      <c r="B13" s="14">
        <v>18.350000000000001</v>
      </c>
      <c r="C13" s="14">
        <v>24.22</v>
      </c>
      <c r="D13" s="14">
        <v>23.61</v>
      </c>
      <c r="E13" s="14">
        <v>25.1</v>
      </c>
      <c r="F13" s="14">
        <v>0.54</v>
      </c>
      <c r="G13" s="14">
        <v>0.48</v>
      </c>
      <c r="H13" s="14">
        <v>7.67</v>
      </c>
    </row>
    <row r="14" spans="1:15" x14ac:dyDescent="0.25">
      <c r="A14" s="11" t="s">
        <v>66</v>
      </c>
      <c r="B14" s="14">
        <v>18.46</v>
      </c>
      <c r="C14" s="14">
        <v>24.27</v>
      </c>
      <c r="D14" s="14">
        <v>21.73</v>
      </c>
      <c r="E14" s="14">
        <v>26.71</v>
      </c>
      <c r="F14" s="14">
        <v>0.75</v>
      </c>
      <c r="G14" s="14">
        <v>0.5</v>
      </c>
      <c r="H14" s="14">
        <v>7.56</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14"/>
  <sheetViews>
    <sheetView workbookViewId="0"/>
  </sheetViews>
  <sheetFormatPr defaultRowHeight="15" x14ac:dyDescent="0.25"/>
  <cols>
    <col min="1" max="1" width="31.140625" customWidth="1"/>
  </cols>
  <sheetData>
    <row r="1" spans="1:13" x14ac:dyDescent="0.25">
      <c r="A1" s="9" t="s">
        <v>70</v>
      </c>
    </row>
    <row r="3" spans="1:13" x14ac:dyDescent="0.25">
      <c r="A3" t="s">
        <v>71</v>
      </c>
    </row>
    <row r="4" spans="1:13" x14ac:dyDescent="0.25">
      <c r="A4" t="s">
        <v>69</v>
      </c>
    </row>
    <row r="5" spans="1:13" x14ac:dyDescent="0.25">
      <c r="A5" t="s">
        <v>72</v>
      </c>
    </row>
    <row r="8" spans="1:13" s="9" customFormat="1" x14ac:dyDescent="0.25">
      <c r="A8" s="25" t="s">
        <v>77</v>
      </c>
      <c r="B8" s="22" t="s">
        <v>74</v>
      </c>
      <c r="C8" s="22" t="s">
        <v>65</v>
      </c>
      <c r="D8" s="9">
        <v>2019</v>
      </c>
      <c r="E8" s="9">
        <v>2018</v>
      </c>
      <c r="F8" s="9">
        <v>2017</v>
      </c>
      <c r="G8" s="9">
        <v>2016</v>
      </c>
      <c r="H8" s="9">
        <v>2015</v>
      </c>
      <c r="I8" s="9">
        <v>2014</v>
      </c>
      <c r="J8" s="9">
        <v>2013</v>
      </c>
      <c r="K8" s="9">
        <v>2012</v>
      </c>
      <c r="L8" s="9">
        <v>2011</v>
      </c>
      <c r="M8" s="9">
        <v>2010</v>
      </c>
    </row>
    <row r="9" spans="1:13" x14ac:dyDescent="0.25">
      <c r="A9" t="s">
        <v>73</v>
      </c>
      <c r="B9" s="24">
        <v>34</v>
      </c>
      <c r="C9" s="24">
        <v>72.2</v>
      </c>
      <c r="D9" s="24">
        <v>198.876</v>
      </c>
      <c r="E9" s="24">
        <v>140.51599999999999</v>
      </c>
      <c r="F9" s="24">
        <v>87</v>
      </c>
      <c r="G9" s="24">
        <v>-31</v>
      </c>
      <c r="H9" s="24">
        <v>-284.322</v>
      </c>
      <c r="I9" s="24">
        <v>-218.2</v>
      </c>
      <c r="J9" s="24">
        <v>-221.49999999999997</v>
      </c>
      <c r="K9" s="24">
        <v>75.800000000000011</v>
      </c>
      <c r="L9" s="24">
        <v>97.299999999999983</v>
      </c>
      <c r="M9" s="24">
        <v>66</v>
      </c>
    </row>
    <row r="10" spans="1:13" x14ac:dyDescent="0.25">
      <c r="A10" t="s">
        <v>75</v>
      </c>
      <c r="B10" s="24">
        <v>28</v>
      </c>
      <c r="C10" s="24">
        <v>31</v>
      </c>
      <c r="D10" s="24">
        <v>67.649000000000001</v>
      </c>
      <c r="E10" s="24">
        <v>72</v>
      </c>
      <c r="F10" s="24">
        <v>86</v>
      </c>
      <c r="G10" s="24">
        <v>80.066916429999949</v>
      </c>
      <c r="H10" s="24">
        <v>135.98200000000003</v>
      </c>
      <c r="I10" s="24">
        <v>139.06399999999996</v>
      </c>
      <c r="J10" s="24">
        <v>170.10000000000002</v>
      </c>
      <c r="K10" s="24">
        <v>206.39999999999998</v>
      </c>
      <c r="L10" s="24">
        <v>151.60000000000002</v>
      </c>
      <c r="M10" s="24">
        <v>160.60000000000002</v>
      </c>
    </row>
    <row r="11" spans="1:13" x14ac:dyDescent="0.25">
      <c r="A11" t="s">
        <v>76</v>
      </c>
      <c r="B11" s="24">
        <v>-10</v>
      </c>
      <c r="C11" s="24">
        <v>22.6</v>
      </c>
      <c r="D11" s="24">
        <v>10.561000000000003</v>
      </c>
      <c r="E11" s="24">
        <v>-22</v>
      </c>
      <c r="F11" s="24">
        <v>-8</v>
      </c>
      <c r="G11" s="24">
        <v>16.178944267399995</v>
      </c>
      <c r="H11" s="24">
        <v>-59.74799999999999</v>
      </c>
      <c r="I11" s="24">
        <v>69.942999999999984</v>
      </c>
      <c r="J11" s="24">
        <v>-77.099999999999994</v>
      </c>
      <c r="K11" s="24">
        <v>98.300000000000011</v>
      </c>
      <c r="L11" s="24">
        <v>-44.2</v>
      </c>
      <c r="M11" s="24">
        <v>-78.100000000000009</v>
      </c>
    </row>
    <row r="14" spans="1:13" x14ac:dyDescent="0.25">
      <c r="B14" s="19" t="s">
        <v>77</v>
      </c>
      <c r="C14" s="19"/>
      <c r="D14" s="19"/>
      <c r="E14" s="19"/>
      <c r="F14" s="19" t="s">
        <v>77</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11"/>
  <sheetViews>
    <sheetView workbookViewId="0">
      <selection activeCell="A4" sqref="A4"/>
    </sheetView>
  </sheetViews>
  <sheetFormatPr defaultRowHeight="15" x14ac:dyDescent="0.25"/>
  <cols>
    <col min="2" max="3" width="10.85546875" customWidth="1"/>
    <col min="4" max="4" width="10.42578125" bestFit="1" customWidth="1"/>
    <col min="6" max="6" width="12.85546875" customWidth="1"/>
  </cols>
  <sheetData>
    <row r="1" spans="1:11" x14ac:dyDescent="0.25">
      <c r="A1" s="9" t="s">
        <v>298</v>
      </c>
    </row>
    <row r="3" spans="1:11" x14ac:dyDescent="0.25">
      <c r="A3" t="s">
        <v>343</v>
      </c>
    </row>
    <row r="4" spans="1:11" x14ac:dyDescent="0.25">
      <c r="A4" t="s">
        <v>69</v>
      </c>
    </row>
    <row r="5" spans="1:11" x14ac:dyDescent="0.25">
      <c r="A5" t="s">
        <v>103</v>
      </c>
    </row>
    <row r="7" spans="1:11" x14ac:dyDescent="0.25">
      <c r="G7" s="34" t="s">
        <v>68</v>
      </c>
      <c r="K7" s="34" t="s">
        <v>68</v>
      </c>
    </row>
    <row r="8" spans="1:11" x14ac:dyDescent="0.25">
      <c r="C8" s="26" t="s">
        <v>85</v>
      </c>
      <c r="D8" s="26" t="s">
        <v>101</v>
      </c>
      <c r="E8" s="26" t="s">
        <v>102</v>
      </c>
    </row>
    <row r="9" spans="1:11" x14ac:dyDescent="0.25">
      <c r="B9" s="12">
        <v>43830</v>
      </c>
      <c r="C9" s="27">
        <v>7.0273667349202276</v>
      </c>
      <c r="D9" s="27">
        <v>8.2124456921964537</v>
      </c>
      <c r="E9" s="27">
        <v>9.8176921982633676</v>
      </c>
    </row>
    <row r="10" spans="1:11" x14ac:dyDescent="0.25">
      <c r="B10" s="12">
        <v>43921</v>
      </c>
      <c r="C10" s="27">
        <v>7.3612964455262704</v>
      </c>
      <c r="D10" s="27">
        <v>8.4037322402004158</v>
      </c>
      <c r="E10" s="27">
        <v>10.855505449918454</v>
      </c>
    </row>
    <row r="11" spans="1:11" x14ac:dyDescent="0.25">
      <c r="B11" s="12">
        <v>44012</v>
      </c>
      <c r="C11" s="27">
        <v>14.026942302159032</v>
      </c>
      <c r="D11" s="27">
        <v>10.732104092217943</v>
      </c>
      <c r="E11" s="27">
        <v>32.212089956624197</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20"/>
  <sheetViews>
    <sheetView workbookViewId="0">
      <selection activeCell="A4" sqref="A4"/>
    </sheetView>
  </sheetViews>
  <sheetFormatPr defaultRowHeight="15" x14ac:dyDescent="0.25"/>
  <cols>
    <col min="3" max="3" width="10.42578125" bestFit="1" customWidth="1"/>
    <col min="4" max="4" width="22.42578125" customWidth="1"/>
  </cols>
  <sheetData>
    <row r="1" spans="1:9" x14ac:dyDescent="0.25">
      <c r="A1" s="9" t="s">
        <v>285</v>
      </c>
    </row>
    <row r="3" spans="1:9" x14ac:dyDescent="0.25">
      <c r="A3" t="s">
        <v>344</v>
      </c>
    </row>
    <row r="4" spans="1:9" x14ac:dyDescent="0.25">
      <c r="A4" t="s">
        <v>69</v>
      </c>
    </row>
    <row r="5" spans="1:9" x14ac:dyDescent="0.25">
      <c r="A5" t="s">
        <v>104</v>
      </c>
    </row>
    <row r="8" spans="1:9" x14ac:dyDescent="0.25">
      <c r="E8" s="34" t="s">
        <v>68</v>
      </c>
      <c r="I8" s="34" t="s">
        <v>68</v>
      </c>
    </row>
    <row r="9" spans="1:9" x14ac:dyDescent="0.25">
      <c r="D9" t="s">
        <v>105</v>
      </c>
    </row>
    <row r="10" spans="1:9" x14ac:dyDescent="0.25">
      <c r="C10" s="28">
        <v>44008</v>
      </c>
      <c r="D10" s="27">
        <v>13.5</v>
      </c>
    </row>
    <row r="11" spans="1:9" x14ac:dyDescent="0.25">
      <c r="C11" s="28">
        <v>44015</v>
      </c>
      <c r="D11" s="27">
        <v>13.200000000000001</v>
      </c>
    </row>
    <row r="12" spans="1:9" x14ac:dyDescent="0.25">
      <c r="C12" s="28">
        <v>44022</v>
      </c>
      <c r="D12" s="27">
        <v>10.4</v>
      </c>
    </row>
    <row r="13" spans="1:9" x14ac:dyDescent="0.25">
      <c r="C13" s="28">
        <v>44036</v>
      </c>
      <c r="D13" s="27">
        <v>10.299999999999999</v>
      </c>
    </row>
    <row r="14" spans="1:9" x14ac:dyDescent="0.25">
      <c r="C14" s="28">
        <v>44050</v>
      </c>
      <c r="D14" s="27">
        <v>9</v>
      </c>
    </row>
    <row r="15" spans="1:9" x14ac:dyDescent="0.25">
      <c r="C15" s="28">
        <v>44064</v>
      </c>
      <c r="D15" s="27">
        <v>9.1999999999999993</v>
      </c>
    </row>
    <row r="16" spans="1:9" x14ac:dyDescent="0.25">
      <c r="C16" s="28">
        <v>44078</v>
      </c>
      <c r="D16" s="27">
        <v>8.6999999999999993</v>
      </c>
    </row>
    <row r="17" spans="3:4" x14ac:dyDescent="0.25">
      <c r="C17" s="28">
        <v>44092</v>
      </c>
      <c r="D17" s="27">
        <v>8.3000000000000007</v>
      </c>
    </row>
    <row r="18" spans="3:4" x14ac:dyDescent="0.25">
      <c r="C18" s="28">
        <v>44106</v>
      </c>
      <c r="D18" s="27">
        <v>6.7</v>
      </c>
    </row>
    <row r="19" spans="3:4" x14ac:dyDescent="0.25">
      <c r="C19" s="28">
        <v>44120</v>
      </c>
      <c r="D19" s="27">
        <v>4.7</v>
      </c>
    </row>
    <row r="20" spans="3:4" x14ac:dyDescent="0.25">
      <c r="C20" s="28">
        <v>44134</v>
      </c>
      <c r="D20" s="27">
        <v>3.29</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18"/>
  <sheetViews>
    <sheetView workbookViewId="0"/>
  </sheetViews>
  <sheetFormatPr defaultRowHeight="15" x14ac:dyDescent="0.25"/>
  <cols>
    <col min="3" max="3" width="13.5703125" customWidth="1"/>
    <col min="4" max="4" width="11.42578125" customWidth="1"/>
  </cols>
  <sheetData>
    <row r="1" spans="1:11" x14ac:dyDescent="0.25">
      <c r="A1" s="9" t="s">
        <v>286</v>
      </c>
    </row>
    <row r="3" spans="1:11" x14ac:dyDescent="0.25">
      <c r="A3" t="s">
        <v>345</v>
      </c>
    </row>
    <row r="4" spans="1:11" x14ac:dyDescent="0.25">
      <c r="A4" t="s">
        <v>69</v>
      </c>
    </row>
    <row r="5" spans="1:11" x14ac:dyDescent="0.25">
      <c r="A5" t="s">
        <v>115</v>
      </c>
    </row>
    <row r="8" spans="1:11" x14ac:dyDescent="0.25">
      <c r="H8" s="34" t="s">
        <v>68</v>
      </c>
      <c r="K8" s="34" t="s">
        <v>68</v>
      </c>
    </row>
    <row r="9" spans="1:11" x14ac:dyDescent="0.25">
      <c r="C9" s="26" t="s">
        <v>106</v>
      </c>
      <c r="D9" s="26" t="s">
        <v>107</v>
      </c>
      <c r="E9" s="26" t="s">
        <v>114</v>
      </c>
    </row>
    <row r="10" spans="1:11" x14ac:dyDescent="0.25">
      <c r="C10" s="26" t="s">
        <v>108</v>
      </c>
      <c r="D10" s="26" t="s">
        <v>111</v>
      </c>
      <c r="E10" s="26">
        <v>5</v>
      </c>
    </row>
    <row r="11" spans="1:11" x14ac:dyDescent="0.25">
      <c r="C11" s="26" t="s">
        <v>108</v>
      </c>
      <c r="D11" s="26" t="s">
        <v>112</v>
      </c>
      <c r="E11" s="26">
        <v>2</v>
      </c>
    </row>
    <row r="12" spans="1:11" x14ac:dyDescent="0.25">
      <c r="C12" s="26" t="s">
        <v>108</v>
      </c>
      <c r="D12" s="26" t="s">
        <v>113</v>
      </c>
      <c r="E12" s="26">
        <v>9</v>
      </c>
    </row>
    <row r="13" spans="1:11" x14ac:dyDescent="0.25">
      <c r="C13" s="26" t="s">
        <v>109</v>
      </c>
      <c r="D13" s="26" t="s">
        <v>111</v>
      </c>
      <c r="E13" s="26">
        <v>2</v>
      </c>
    </row>
    <row r="14" spans="1:11" x14ac:dyDescent="0.25">
      <c r="C14" s="26" t="s">
        <v>109</v>
      </c>
      <c r="D14" s="26" t="s">
        <v>112</v>
      </c>
      <c r="E14" s="26">
        <v>33</v>
      </c>
    </row>
    <row r="15" spans="1:11" x14ac:dyDescent="0.25">
      <c r="C15" s="26" t="s">
        <v>109</v>
      </c>
      <c r="D15" s="26" t="s">
        <v>113</v>
      </c>
      <c r="E15" s="26">
        <v>12</v>
      </c>
    </row>
    <row r="16" spans="1:11" x14ac:dyDescent="0.25">
      <c r="C16" s="26" t="s">
        <v>110</v>
      </c>
      <c r="D16" s="26" t="s">
        <v>111</v>
      </c>
      <c r="E16" s="26">
        <v>13</v>
      </c>
    </row>
    <row r="17" spans="3:5" x14ac:dyDescent="0.25">
      <c r="C17" s="26" t="s">
        <v>110</v>
      </c>
      <c r="D17" s="26" t="s">
        <v>112</v>
      </c>
      <c r="E17" s="26">
        <v>14</v>
      </c>
    </row>
    <row r="18" spans="3:5" x14ac:dyDescent="0.25">
      <c r="C18" s="26" t="s">
        <v>110</v>
      </c>
      <c r="D18" s="26" t="s">
        <v>113</v>
      </c>
      <c r="E18" s="26">
        <v>9</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
  <sheetViews>
    <sheetView workbookViewId="0">
      <selection activeCell="B2" sqref="B2"/>
    </sheetView>
  </sheetViews>
  <sheetFormatPr defaultRowHeight="15" x14ac:dyDescent="0.25"/>
  <sheetData>
    <row r="2" spans="2:2" x14ac:dyDescent="0.25">
      <c r="B2" s="9" t="s">
        <v>100</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24"/>
  <sheetViews>
    <sheetView workbookViewId="0">
      <selection activeCell="A4" sqref="A4"/>
    </sheetView>
  </sheetViews>
  <sheetFormatPr defaultRowHeight="15" x14ac:dyDescent="0.25"/>
  <cols>
    <col min="3" max="3" width="10.42578125" bestFit="1" customWidth="1"/>
    <col min="4" max="4" width="14.140625" customWidth="1"/>
  </cols>
  <sheetData>
    <row r="1" spans="1:12" x14ac:dyDescent="0.25">
      <c r="A1" s="9" t="s">
        <v>287</v>
      </c>
    </row>
    <row r="3" spans="1:12" x14ac:dyDescent="0.25">
      <c r="A3" t="s">
        <v>346</v>
      </c>
    </row>
    <row r="4" spans="1:12" x14ac:dyDescent="0.25">
      <c r="A4" t="s">
        <v>69</v>
      </c>
    </row>
    <row r="5" spans="1:12" x14ac:dyDescent="0.25">
      <c r="A5" t="s">
        <v>116</v>
      </c>
    </row>
    <row r="8" spans="1:12" x14ac:dyDescent="0.25">
      <c r="D8" s="26" t="s">
        <v>99</v>
      </c>
      <c r="E8" s="26" t="s">
        <v>96</v>
      </c>
      <c r="F8" s="26" t="s">
        <v>95</v>
      </c>
      <c r="H8" s="34" t="s">
        <v>68</v>
      </c>
      <c r="L8" s="34" t="s">
        <v>68</v>
      </c>
    </row>
    <row r="9" spans="1:12" x14ac:dyDescent="0.25">
      <c r="C9" s="28">
        <v>42643</v>
      </c>
      <c r="D9" s="27">
        <v>127.77817029554458</v>
      </c>
      <c r="E9" s="27">
        <v>120.30971832094993</v>
      </c>
      <c r="F9" s="27">
        <v>137.98783536395993</v>
      </c>
    </row>
    <row r="10" spans="1:12" x14ac:dyDescent="0.25">
      <c r="C10" s="28">
        <v>42735</v>
      </c>
      <c r="D10" s="27">
        <v>129.01260487135556</v>
      </c>
      <c r="E10" s="27">
        <v>127.92024089541927</v>
      </c>
      <c r="F10" s="27">
        <v>166.2274371935608</v>
      </c>
    </row>
    <row r="11" spans="1:12" x14ac:dyDescent="0.25">
      <c r="C11" s="28">
        <v>42825</v>
      </c>
      <c r="D11" s="27">
        <v>135.69868051906911</v>
      </c>
      <c r="E11" s="27">
        <v>127.8167740715606</v>
      </c>
      <c r="F11" s="27">
        <v>132.92981561643123</v>
      </c>
    </row>
    <row r="12" spans="1:12" x14ac:dyDescent="0.25">
      <c r="C12" s="28">
        <v>42916</v>
      </c>
      <c r="D12" s="27">
        <v>133.66862665841541</v>
      </c>
      <c r="E12" s="27">
        <v>124.26140363059153</v>
      </c>
      <c r="F12" s="27">
        <v>134.15299046896422</v>
      </c>
    </row>
    <row r="13" spans="1:12" x14ac:dyDescent="0.25">
      <c r="C13" s="28">
        <v>43008</v>
      </c>
      <c r="D13" s="27">
        <v>138.0055920072169</v>
      </c>
      <c r="E13" s="27">
        <v>128.69128095530311</v>
      </c>
      <c r="F13" s="27">
        <v>134.75907741229915</v>
      </c>
    </row>
    <row r="14" spans="1:12" x14ac:dyDescent="0.25">
      <c r="C14" s="28">
        <v>43100</v>
      </c>
      <c r="D14" s="27">
        <v>138.59572432678578</v>
      </c>
      <c r="E14" s="27">
        <v>132.14315194229488</v>
      </c>
      <c r="F14" s="27">
        <v>139.84969683798488</v>
      </c>
    </row>
    <row r="15" spans="1:12" x14ac:dyDescent="0.25">
      <c r="C15" s="28">
        <v>43190</v>
      </c>
      <c r="D15" s="27">
        <v>139.97413619074337</v>
      </c>
      <c r="E15" s="27">
        <v>140.18418692146727</v>
      </c>
      <c r="F15" s="27">
        <v>160.84206810372788</v>
      </c>
    </row>
    <row r="16" spans="1:12" x14ac:dyDescent="0.25">
      <c r="C16" s="28">
        <v>43281</v>
      </c>
      <c r="D16" s="27">
        <v>143.33647074710515</v>
      </c>
      <c r="E16" s="27">
        <v>134.6517796540451</v>
      </c>
      <c r="F16" s="27">
        <v>155.63445361556566</v>
      </c>
    </row>
    <row r="17" spans="3:6" x14ac:dyDescent="0.25">
      <c r="C17" s="28">
        <v>43373</v>
      </c>
      <c r="D17" s="27">
        <v>139.36807084901139</v>
      </c>
      <c r="E17" s="27">
        <v>120.77586274566576</v>
      </c>
      <c r="F17" s="27">
        <v>158.28065997887538</v>
      </c>
    </row>
    <row r="18" spans="3:6" x14ac:dyDescent="0.25">
      <c r="C18" s="28">
        <v>43465</v>
      </c>
      <c r="D18" s="27">
        <v>139.75926916761264</v>
      </c>
      <c r="E18" s="27">
        <v>136.33307438483956</v>
      </c>
      <c r="F18" s="27">
        <v>160.20059896857168</v>
      </c>
    </row>
    <row r="19" spans="3:6" x14ac:dyDescent="0.25">
      <c r="C19" s="28">
        <v>43555</v>
      </c>
      <c r="D19" s="27">
        <v>138.77112659890571</v>
      </c>
      <c r="E19" s="27">
        <v>132.70803643114871</v>
      </c>
      <c r="F19" s="27">
        <v>188.95852396226957</v>
      </c>
    </row>
    <row r="20" spans="3:6" x14ac:dyDescent="0.25">
      <c r="C20" s="28">
        <v>43646</v>
      </c>
      <c r="D20" s="27">
        <v>146.79598748596555</v>
      </c>
      <c r="E20" s="27">
        <v>140.87484665669453</v>
      </c>
      <c r="F20" s="27">
        <v>185.8910122603121</v>
      </c>
    </row>
    <row r="21" spans="3:6" x14ac:dyDescent="0.25">
      <c r="C21" s="28">
        <v>43738</v>
      </c>
      <c r="D21" s="27">
        <v>147.0415453317259</v>
      </c>
      <c r="E21" s="27">
        <v>143.49548360248227</v>
      </c>
      <c r="F21" s="27">
        <v>171.70211967093047</v>
      </c>
    </row>
    <row r="22" spans="3:6" x14ac:dyDescent="0.25">
      <c r="C22" s="28">
        <v>43830</v>
      </c>
      <c r="D22" s="27">
        <v>151.86095081912865</v>
      </c>
      <c r="E22" s="27">
        <v>150.25999706668028</v>
      </c>
      <c r="F22" s="27">
        <v>169.52147368260927</v>
      </c>
    </row>
    <row r="23" spans="3:6" x14ac:dyDescent="0.25">
      <c r="C23" s="28">
        <v>43921</v>
      </c>
      <c r="D23" s="27">
        <v>154.31175872168379</v>
      </c>
      <c r="E23" s="27">
        <v>154.77593719306557</v>
      </c>
      <c r="F23" s="27">
        <v>188.22973856656472</v>
      </c>
    </row>
    <row r="24" spans="3:6" x14ac:dyDescent="0.25">
      <c r="C24" s="28">
        <v>44012</v>
      </c>
      <c r="D24" s="27">
        <v>162.59540540386578</v>
      </c>
      <c r="E24" s="27">
        <v>148.99597569110486</v>
      </c>
      <c r="F24" s="27">
        <v>207.87355501847688</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98389378FF544DB4FC1B7FF5E9FAA7" ma:contentTypeVersion="11" ma:contentTypeDescription="Create a new document." ma:contentTypeScope="" ma:versionID="7a9a07ad7f89ae808d7ae3ff44cd9d99">
  <xsd:schema xmlns:xsd="http://www.w3.org/2001/XMLSchema" xmlns:xs="http://www.w3.org/2001/XMLSchema" xmlns:p="http://schemas.microsoft.com/office/2006/metadata/properties" xmlns:ns1="http://schemas.microsoft.com/sharepoint/v3/fields" xmlns:ns3="87a68d26-3f47-469e-abd6-34b05b40d38e" targetNamespace="http://schemas.microsoft.com/office/2006/metadata/properties" ma:root="true" ma:fieldsID="71f68e35371688ae61691133b9e9f8b6" ns1:_="" ns3:_="">
    <xsd:import namespace="http://schemas.microsoft.com/sharepoint/v3/fields"/>
    <xsd:import namespace="87a68d26-3f47-469e-abd6-34b05b40d38e"/>
    <xsd:element name="properties">
      <xsd:complexType>
        <xsd:sequence>
          <xsd:element name="documentManagement">
            <xsd:complexType>
              <xsd:all>
                <xsd:element ref="ns1:_DCDateModifie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0" nillable="true" ma:displayName="Date Modified" ma:description="The date on which this resource was last modified" ma:format="DateTime" ma:internalName="_DCDate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7a68d26-3f47-469e-abd6-34b05b40d38e"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a586b747-2a7c-4f57-bcd1-e81df5c8c005" origin="defaultValue">
  <element uid="33ed6465-8d2f-4fab-bbbc-787e2c148707" value=""/>
</sisl>
</file>

<file path=customXml/itemProps1.xml><?xml version="1.0" encoding="utf-8"?>
<ds:datastoreItem xmlns:ds="http://schemas.openxmlformats.org/officeDocument/2006/customXml" ds:itemID="{9E757977-18F4-4AF1-AB91-295F32D982FF}">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87a68d26-3f47-469e-abd6-34b05b40d38e"/>
    <ds:schemaRef ds:uri="http://schemas.microsoft.com/sharepoint/v3/fields"/>
    <ds:schemaRef ds:uri="http://www.w3.org/XML/1998/namespace"/>
  </ds:schemaRefs>
</ds:datastoreItem>
</file>

<file path=customXml/itemProps2.xml><?xml version="1.0" encoding="utf-8"?>
<ds:datastoreItem xmlns:ds="http://schemas.openxmlformats.org/officeDocument/2006/customXml" ds:itemID="{A264B87F-56B5-416C-B65C-E22F0ED5AB9F}">
  <ds:schemaRefs>
    <ds:schemaRef ds:uri="http://schemas.microsoft.com/sharepoint/v3/contenttype/forms"/>
  </ds:schemaRefs>
</ds:datastoreItem>
</file>

<file path=customXml/itemProps3.xml><?xml version="1.0" encoding="utf-8"?>
<ds:datastoreItem xmlns:ds="http://schemas.openxmlformats.org/officeDocument/2006/customXml" ds:itemID="{067CF68F-81A0-4F82-BEC3-EB07E58660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87a68d26-3f47-469e-abd6-34b05b40d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ED453AA-7CF7-4A8E-A55A-38A6AB6F8FA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8</vt:i4>
      </vt:variant>
    </vt:vector>
  </HeadingPairs>
  <TitlesOfParts>
    <vt:vector size="49" baseType="lpstr">
      <vt:lpstr>Disclaimer</vt:lpstr>
      <vt:lpstr>Chart 38</vt:lpstr>
      <vt:lpstr>Chart 39</vt:lpstr>
      <vt:lpstr>Chart 40</vt:lpstr>
      <vt:lpstr>Chart 41</vt:lpstr>
      <vt:lpstr>Chart 42</vt:lpstr>
      <vt:lpstr>Chart 43</vt:lpstr>
      <vt:lpstr>Chart 44</vt:lpstr>
      <vt:lpstr>Chart 45</vt:lpstr>
      <vt:lpstr>Chart 46</vt:lpstr>
      <vt:lpstr>Chart 47</vt:lpstr>
      <vt:lpstr>Chart 48</vt:lpstr>
      <vt:lpstr>Chart 49</vt:lpstr>
      <vt:lpstr>Chart 50</vt:lpstr>
      <vt:lpstr>Chart 51</vt:lpstr>
      <vt:lpstr>Chart 52</vt:lpstr>
      <vt:lpstr>Chart 53</vt:lpstr>
      <vt:lpstr>Chart 54</vt:lpstr>
      <vt:lpstr>Chart 55</vt:lpstr>
      <vt:lpstr>Chart 56</vt:lpstr>
      <vt:lpstr>Chart 57</vt:lpstr>
      <vt:lpstr>Chart 58</vt:lpstr>
      <vt:lpstr>Chart 59</vt:lpstr>
      <vt:lpstr>Chart 60</vt:lpstr>
      <vt:lpstr>Chart 61</vt:lpstr>
      <vt:lpstr>Chart 62</vt:lpstr>
      <vt:lpstr>Chart 63</vt:lpstr>
      <vt:lpstr>Chart 64</vt:lpstr>
      <vt:lpstr>Chart 65</vt:lpstr>
      <vt:lpstr>Chart 66</vt:lpstr>
      <vt:lpstr>Chart 67</vt:lpstr>
      <vt:lpstr>Chart 68</vt:lpstr>
      <vt:lpstr>Chart 69</vt:lpstr>
      <vt:lpstr>Chart 70</vt:lpstr>
      <vt:lpstr>Chart 71</vt:lpstr>
      <vt:lpstr>Chart 72</vt:lpstr>
      <vt:lpstr>Chart 73</vt:lpstr>
      <vt:lpstr>Chart 74</vt:lpstr>
      <vt:lpstr>Chart 75</vt:lpstr>
      <vt:lpstr>Chart 76</vt:lpstr>
      <vt:lpstr>Chart 77</vt:lpstr>
      <vt:lpstr>'Chart 51'!ResB02</vt:lpstr>
      <vt:lpstr>'Chart 53'!ResB04</vt:lpstr>
      <vt:lpstr>'Chart 58'!ResC03</vt:lpstr>
      <vt:lpstr>'Chart 60'!ResC05</vt:lpstr>
      <vt:lpstr>'Chart 61'!ResC06</vt:lpstr>
      <vt:lpstr>'Chart 63'!ResC08</vt:lpstr>
      <vt:lpstr>'Chart 67'!ResF04</vt:lpstr>
      <vt:lpstr>'Chart 69'!ResF06</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Gavin Caroline</dc:creator>
  <cp:keywords>Public</cp:keywords>
  <cp:lastModifiedBy>McGuinness, Lucia</cp:lastModifiedBy>
  <dcterms:created xsi:type="dcterms:W3CDTF">2020-11-10T10:25:31Z</dcterms:created>
  <dcterms:modified xsi:type="dcterms:W3CDTF">2020-11-25T14:25:51Z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23ac9984-71eb-48b3-a4cc-1dc29804ac04</vt:lpwstr>
  </property>
  <property fmtid="{D5CDD505-2E9C-101B-9397-08002B2CF9AE}" pid="3" name="bjSaver">
    <vt:lpwstr>qxGqXmU25udlLmd6XDkdswAVWJnwJa7g</vt:lpwstr>
  </property>
  <property fmtid="{D5CDD505-2E9C-101B-9397-08002B2CF9AE}" pid="4" name="ContentTypeId">
    <vt:lpwstr>0x010100CD98389378FF544DB4FC1B7FF5E9FAA7</vt:lpwstr>
  </property>
  <property fmtid="{D5CDD505-2E9C-101B-9397-08002B2CF9AE}" pid="5" name="{A44787D4-0540-4523-9961-78E4036D8C6D}">
    <vt:lpwstr>{C795CCEC-049E-4685-946E-F8EA7C2934F7}</vt:lpwstr>
  </property>
  <property fmtid="{D5CDD505-2E9C-101B-9397-08002B2CF9AE}" pid="6" name="_AdHocReviewCycleID">
    <vt:i4>326415312</vt:i4>
  </property>
  <property fmtid="{D5CDD505-2E9C-101B-9397-08002B2CF9AE}" pid="7" name="_NewReviewCycle">
    <vt:lpwstr/>
  </property>
  <property fmtid="{D5CDD505-2E9C-101B-9397-08002B2CF9AE}" pid="8" name="_EmailSubject">
    <vt:lpwstr>FSR 2020:II</vt:lpwstr>
  </property>
  <property fmtid="{D5CDD505-2E9C-101B-9397-08002B2CF9AE}" pid="9" name="_AuthorEmail">
    <vt:lpwstr>caroline.gavin@centralbank.ie</vt:lpwstr>
  </property>
  <property fmtid="{D5CDD505-2E9C-101B-9397-08002B2CF9AE}" pid="10" name="_AuthorEmailDisplayName">
    <vt:lpwstr>Gavin, Caroline</vt:lpwstr>
  </property>
  <property fmtid="{D5CDD505-2E9C-101B-9397-08002B2CF9AE}" pid="11" name="_ReviewingToolsShownOnce">
    <vt:lpwstr/>
  </property>
  <property fmtid="{D5CDD505-2E9C-101B-9397-08002B2CF9AE}" pid="12" name="bjDocumentLabelXML">
    <vt:lpwstr>&lt;?xml version="1.0" encoding="us-ascii"?&gt;&lt;sisl xmlns:xsi="http://www.w3.org/2001/XMLSchema-instance" xmlns:xsd="http://www.w3.org/2001/XMLSchema" sislVersion="0" policy="a586b747-2a7c-4f57-bcd1-e81df5c8c005" origin="defaultValue" xmlns="http://www.boldonj</vt:lpwstr>
  </property>
  <property fmtid="{D5CDD505-2E9C-101B-9397-08002B2CF9AE}" pid="13" name="bjDocumentLabelXML-0">
    <vt:lpwstr>ames.com/2008/01/sie/internal/label"&gt;&lt;element uid="33ed6465-8d2f-4fab-bbbc-787e2c148707" value="" /&gt;&lt;/sisl&gt;</vt:lpwstr>
  </property>
  <property fmtid="{D5CDD505-2E9C-101B-9397-08002B2CF9AE}" pid="14" name="bjDocumentSecurityLabel">
    <vt:lpwstr>Public</vt:lpwstr>
  </property>
  <property fmtid="{D5CDD505-2E9C-101B-9397-08002B2CF9AE}" pid="15" name="bjLeftHeaderLabel-first">
    <vt:lpwstr>&amp;"Times New Roman,Regular"&amp;12&amp;K000000Central Bank of Ireland - PUBLIC</vt:lpwstr>
  </property>
  <property fmtid="{D5CDD505-2E9C-101B-9397-08002B2CF9AE}" pid="16" name="bjLeftHeaderLabel-even">
    <vt:lpwstr>&amp;"Times New Roman,Regular"&amp;12&amp;K000000Central Bank of Ireland - PUBLIC</vt:lpwstr>
  </property>
  <property fmtid="{D5CDD505-2E9C-101B-9397-08002B2CF9AE}" pid="17" name="bjLeftHeaderLabel">
    <vt:lpwstr>&amp;"Times New Roman,Regular"&amp;12&amp;K000000Central Bank of Ireland - PUBLIC</vt:lpwstr>
  </property>
</Properties>
</file>