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Lmcguinness\Desktop\"/>
    </mc:Choice>
  </mc:AlternateContent>
  <workbookProtection workbookAlgorithmName="SHA-512" workbookHashValue="u/MwQnUnHt6LeFhuzyTSKlDnaSRZ1osFqxlCsAP64m6te6Y1QYIbV8c7gykBo/OmgCiFPPhWI0b5hwEQ0IZOxQ==" workbookSaltValue="v+LRKthTv7ZTXtkY3X8ybA==" workbookSpinCount="100000" lockStructure="1"/>
  <bookViews>
    <workbookView xWindow="0" yWindow="0" windowWidth="28800" windowHeight="11270" tabRatio="682"/>
  </bookViews>
  <sheets>
    <sheet name="Cover" sheetId="3" r:id="rId1"/>
    <sheet name="Q1 - Q 11" sheetId="2" r:id="rId2"/>
    <sheet name="Q12. Business Line" sheetId="7" r:id="rId3"/>
    <sheet name="Q13. Client Funds" sheetId="8" r:id="rId4"/>
    <sheet name="Q14. Client FIs" sheetId="10" r:id="rId5"/>
    <sheet name="Q15. Outsourcing" sheetId="11" r:id="rId6"/>
    <sheet name="Q16. Jurisdictional analysis" sheetId="12" r:id="rId7"/>
    <sheet name="Q17. Branches" sheetId="13" r:id="rId8"/>
    <sheet name="Dropdown menu" sheetId="6" state="hidden" r:id="rId9"/>
  </sheets>
  <definedNames>
    <definedName name="CountryOfIncorporationOfThirdParty">'Dropdown menu'!$B$57:$B$312</definedName>
    <definedName name="MCAR_SheetValid">'Q1 - Q 11'!$K$4</definedName>
    <definedName name="_xlnm.Print_Area" localSheetId="1">'Q1 - Q 11'!$B$2:$K$124</definedName>
    <definedName name="_xlnm.Print_Area" localSheetId="2">'Q12. Business Line'!$C$2:$L$88</definedName>
    <definedName name="_xlnm.Print_Area" localSheetId="3">'Q13. Client Funds'!$C$2:$N$25</definedName>
    <definedName name="_xlnm.Print_Area" localSheetId="4">'Q14. Client FIs'!$C$2:$Q$211</definedName>
    <definedName name="_xlnm.Print_Area" localSheetId="5">'Q15. Outsourcing'!$C$2:$U$113</definedName>
    <definedName name="_xlnm.Print_Area" localSheetId="6">'Q16. Jurisdictional analysis'!$C$2:$N$89</definedName>
    <definedName name="_xlnm.Print_Area" localSheetId="7">'Q17. Branches'!$C$2:$L$88</definedName>
    <definedName name="Q1.1_TotalValueOfClientFinancialInstruments">'Q1 - Q 11'!$F$12</definedName>
    <definedName name="Q1.1_ValueOfClientFunds">'Q1 - Q 11'!$F$10</definedName>
    <definedName name="Q1.2">'Q1 - Q 11'!$F$12</definedName>
    <definedName name="Q1_1_TotalValueOfClientFinancialInstruments">'Q1 - Q 11'!$F$12</definedName>
    <definedName name="Q1_TotalClientAssets">'Q1 - Q 11'!$F$8</definedName>
    <definedName name="Q2_d_1">'Q1 - Q 11'!$F$28</definedName>
    <definedName name="Q2_d_3">'Q1 - Q 11'!$D$34</definedName>
    <definedName name="Q2a_i_TotalNumber_MiFID_RetailClients">'Q1 - Q 11'!$F$16</definedName>
    <definedName name="Q2a_ii">'Q1 - Q 11'!$F$18</definedName>
    <definedName name="Q2b_i_TotalNumber_MiFID_ProfessionalClients">'Q1 - Q 11'!$F$20</definedName>
    <definedName name="Q4a_HighestValueOfClientFunds">'Q1 - Q 11'!$F$48</definedName>
    <definedName name="Q4b_LowestValueOfClientFunds">'Q1 - Q 11'!$F$50</definedName>
    <definedName name="Q4c_AverageValueOfClientFunds">'Q1 - Q 11'!$F$52</definedName>
    <definedName name="Q5a_HighestValueOfFinInstruments">'Q1 - Q 11'!$F$56</definedName>
    <definedName name="Q5b_LowestValueOfClientFinancialInstrument">'Q1 - Q 11'!$F$58</definedName>
    <definedName name="Q5c_AverageValueOfClientFinancialInstrument">'Q1 - Q 11'!$F$60</definedName>
    <definedName name="Q8_ValueOfClientFinancialInstruments">'Q12. Business Line'!$G$63</definedName>
    <definedName name="Q8_ValueOfClientFunds">'Q12. Business Line'!$F$63</definedName>
  </definedNames>
  <calcPr calcId="162913"/>
</workbook>
</file>

<file path=xl/calcChain.xml><?xml version="1.0" encoding="utf-8"?>
<calcChain xmlns="http://schemas.openxmlformats.org/spreadsheetml/2006/main">
  <c r="B110" i="11" l="1"/>
  <c r="B109" i="11"/>
  <c r="B108" i="11"/>
  <c r="N108" i="11"/>
  <c r="M108" i="11"/>
  <c r="L108" i="11"/>
  <c r="K108" i="11"/>
  <c r="O108" i="11" s="1"/>
  <c r="P108" i="11" s="1"/>
  <c r="H108" i="11" s="1"/>
  <c r="N109" i="11"/>
  <c r="M109" i="11"/>
  <c r="L109" i="11"/>
  <c r="K109" i="11"/>
  <c r="N83" i="11"/>
  <c r="M83" i="11"/>
  <c r="L83" i="11"/>
  <c r="K83" i="11"/>
  <c r="O83" i="11" s="1"/>
  <c r="P83" i="11" s="1"/>
  <c r="H83" i="11" s="1"/>
  <c r="N82" i="11"/>
  <c r="M82" i="11"/>
  <c r="L82" i="11"/>
  <c r="K82" i="11"/>
  <c r="O82" i="11" s="1"/>
  <c r="P82" i="11" s="1"/>
  <c r="H82" i="11" s="1"/>
  <c r="N81" i="11"/>
  <c r="M81" i="11"/>
  <c r="L81" i="11"/>
  <c r="K81" i="11"/>
  <c r="O81" i="11" s="1"/>
  <c r="P81" i="11" s="1"/>
  <c r="H81" i="11" s="1"/>
  <c r="N80" i="11"/>
  <c r="M80" i="11"/>
  <c r="L80" i="11"/>
  <c r="K80" i="11"/>
  <c r="O80" i="11" s="1"/>
  <c r="P80" i="11" s="1"/>
  <c r="H80" i="11" s="1"/>
  <c r="N79" i="11"/>
  <c r="M79" i="11"/>
  <c r="L79" i="11"/>
  <c r="K79" i="11"/>
  <c r="O79" i="11" s="1"/>
  <c r="P79" i="11" s="1"/>
  <c r="H79" i="11" s="1"/>
  <c r="N78" i="11"/>
  <c r="M78" i="11"/>
  <c r="L78" i="11"/>
  <c r="K78" i="11"/>
  <c r="O78" i="11" s="1"/>
  <c r="P78" i="11" s="1"/>
  <c r="H78" i="11" s="1"/>
  <c r="N77" i="11"/>
  <c r="M77" i="11"/>
  <c r="L77" i="11"/>
  <c r="K77" i="11"/>
  <c r="O77" i="11" s="1"/>
  <c r="P77" i="11" s="1"/>
  <c r="H77" i="11" s="1"/>
  <c r="N76" i="11"/>
  <c r="M76" i="11"/>
  <c r="L76" i="11"/>
  <c r="K76" i="11"/>
  <c r="O76" i="11" s="1"/>
  <c r="P76" i="11" s="1"/>
  <c r="H76" i="11" s="1"/>
  <c r="N75" i="11"/>
  <c r="M75" i="11"/>
  <c r="L75" i="11"/>
  <c r="K75" i="11"/>
  <c r="O75" i="11" s="1"/>
  <c r="P75" i="11" s="1"/>
  <c r="H75" i="11" s="1"/>
  <c r="N74" i="11"/>
  <c r="M74" i="11"/>
  <c r="L74" i="11"/>
  <c r="K74" i="11"/>
  <c r="O74" i="11" s="1"/>
  <c r="P74" i="11" s="1"/>
  <c r="H74" i="11" s="1"/>
  <c r="N73" i="11"/>
  <c r="M73" i="11"/>
  <c r="L73" i="11"/>
  <c r="K73" i="11"/>
  <c r="O73" i="11" s="1"/>
  <c r="P73" i="11" s="1"/>
  <c r="H73" i="11" s="1"/>
  <c r="N72" i="11"/>
  <c r="M72" i="11"/>
  <c r="L72" i="11"/>
  <c r="K72" i="11"/>
  <c r="O72" i="11" s="1"/>
  <c r="P72" i="11" s="1"/>
  <c r="H72" i="11" s="1"/>
  <c r="N71" i="11"/>
  <c r="M71" i="11"/>
  <c r="L71" i="11"/>
  <c r="K71" i="11"/>
  <c r="O71" i="11" s="1"/>
  <c r="P71" i="11" s="1"/>
  <c r="H71" i="11" s="1"/>
  <c r="N70" i="11"/>
  <c r="M70" i="11"/>
  <c r="L70" i="11"/>
  <c r="K70" i="11"/>
  <c r="O70" i="11" s="1"/>
  <c r="P70" i="11" s="1"/>
  <c r="H70" i="11" s="1"/>
  <c r="N69" i="11"/>
  <c r="M69" i="11"/>
  <c r="L69" i="11"/>
  <c r="K69" i="11"/>
  <c r="O69" i="11" s="1"/>
  <c r="P69" i="11" s="1"/>
  <c r="H69" i="11" s="1"/>
  <c r="N68" i="11"/>
  <c r="M68" i="11"/>
  <c r="L68" i="11"/>
  <c r="K68" i="11"/>
  <c r="O68" i="11" s="1"/>
  <c r="P68" i="11" s="1"/>
  <c r="H68" i="11" s="1"/>
  <c r="N67" i="11"/>
  <c r="M67" i="11"/>
  <c r="L67" i="11"/>
  <c r="K67" i="11"/>
  <c r="O67" i="11" s="1"/>
  <c r="P67" i="11" s="1"/>
  <c r="H67" i="11" s="1"/>
  <c r="N66" i="11"/>
  <c r="M66" i="11"/>
  <c r="L66" i="11"/>
  <c r="K66" i="11"/>
  <c r="O66" i="11" s="1"/>
  <c r="P66" i="11" s="1"/>
  <c r="H66" i="11" s="1"/>
  <c r="N65" i="11"/>
  <c r="M65" i="11"/>
  <c r="L65" i="11"/>
  <c r="K65" i="11"/>
  <c r="O65" i="11" s="1"/>
  <c r="P65" i="11" s="1"/>
  <c r="H65" i="11" s="1"/>
  <c r="N64" i="11"/>
  <c r="M64" i="11"/>
  <c r="L64" i="11"/>
  <c r="K64" i="11"/>
  <c r="O64" i="11" s="1"/>
  <c r="P64" i="11" s="1"/>
  <c r="H64" i="11" s="1"/>
  <c r="N63" i="11"/>
  <c r="M63" i="11"/>
  <c r="L63" i="11"/>
  <c r="K63" i="11"/>
  <c r="O63" i="11" s="1"/>
  <c r="P63" i="11" s="1"/>
  <c r="H63" i="11" s="1"/>
  <c r="N62" i="11"/>
  <c r="M62" i="11"/>
  <c r="L62" i="11"/>
  <c r="K62" i="11"/>
  <c r="O62" i="11" s="1"/>
  <c r="P62" i="11" s="1"/>
  <c r="H62" i="11" s="1"/>
  <c r="N61" i="11"/>
  <c r="M61" i="11"/>
  <c r="L61" i="11"/>
  <c r="K61" i="11"/>
  <c r="O61" i="11" s="1"/>
  <c r="P61" i="11" s="1"/>
  <c r="H61" i="11" s="1"/>
  <c r="N60" i="11"/>
  <c r="M60" i="11"/>
  <c r="L60" i="11"/>
  <c r="K60" i="11"/>
  <c r="O60" i="11" s="1"/>
  <c r="P60" i="11" s="1"/>
  <c r="H60" i="11" s="1"/>
  <c r="N106" i="11"/>
  <c r="M106" i="11"/>
  <c r="L106" i="11"/>
  <c r="K106" i="11"/>
  <c r="O106" i="11" s="1"/>
  <c r="P106" i="11" s="1"/>
  <c r="H106" i="11" s="1"/>
  <c r="N105" i="11"/>
  <c r="M105" i="11"/>
  <c r="L105" i="11"/>
  <c r="K105" i="11"/>
  <c r="O105" i="11" s="1"/>
  <c r="P105" i="11" s="1"/>
  <c r="H105" i="11" s="1"/>
  <c r="N104" i="11"/>
  <c r="M104" i="11"/>
  <c r="L104" i="11"/>
  <c r="K104" i="11"/>
  <c r="O104" i="11" s="1"/>
  <c r="P104" i="11" s="1"/>
  <c r="H104" i="11" s="1"/>
  <c r="N103" i="11"/>
  <c r="M103" i="11"/>
  <c r="L103" i="11"/>
  <c r="K103" i="11"/>
  <c r="O103" i="11" s="1"/>
  <c r="P103" i="11" s="1"/>
  <c r="H103" i="11" s="1"/>
  <c r="N102" i="11"/>
  <c r="M102" i="11"/>
  <c r="L102" i="11"/>
  <c r="K102" i="11"/>
  <c r="O102" i="11" s="1"/>
  <c r="P102" i="11" s="1"/>
  <c r="H102" i="11" s="1"/>
  <c r="N101" i="11"/>
  <c r="M101" i="11"/>
  <c r="L101" i="11"/>
  <c r="K101" i="11"/>
  <c r="O101" i="11" s="1"/>
  <c r="P101" i="11" s="1"/>
  <c r="H101" i="11" s="1"/>
  <c r="N100" i="11"/>
  <c r="M100" i="11"/>
  <c r="L100" i="11"/>
  <c r="K100" i="11"/>
  <c r="O100" i="11" s="1"/>
  <c r="P100" i="11" s="1"/>
  <c r="H100" i="11" s="1"/>
  <c r="N99" i="11"/>
  <c r="M99" i="11"/>
  <c r="L99" i="11"/>
  <c r="K99" i="11"/>
  <c r="O99" i="11" s="1"/>
  <c r="P99" i="11" s="1"/>
  <c r="H99" i="11" s="1"/>
  <c r="N98" i="11"/>
  <c r="M98" i="11"/>
  <c r="L98" i="11"/>
  <c r="K98" i="11"/>
  <c r="O98" i="11" s="1"/>
  <c r="P98" i="11" s="1"/>
  <c r="H98" i="11" s="1"/>
  <c r="N97" i="11"/>
  <c r="M97" i="11"/>
  <c r="L97" i="11"/>
  <c r="K97" i="11"/>
  <c r="O97" i="11" s="1"/>
  <c r="P97" i="11" s="1"/>
  <c r="H97" i="11" s="1"/>
  <c r="N96" i="11"/>
  <c r="M96" i="11"/>
  <c r="L96" i="11"/>
  <c r="K96" i="11"/>
  <c r="O96" i="11" s="1"/>
  <c r="P96" i="11" s="1"/>
  <c r="H96" i="11" s="1"/>
  <c r="N85" i="11"/>
  <c r="M85" i="11"/>
  <c r="L85" i="11"/>
  <c r="K85" i="11"/>
  <c r="O85" i="11" s="1"/>
  <c r="P85" i="11" s="1"/>
  <c r="H85" i="11" s="1"/>
  <c r="N84" i="11"/>
  <c r="M84" i="11"/>
  <c r="L84" i="11"/>
  <c r="K84" i="11"/>
  <c r="O84" i="11" s="1"/>
  <c r="P84" i="11" s="1"/>
  <c r="H84" i="11" s="1"/>
  <c r="N59" i="11"/>
  <c r="M59" i="11"/>
  <c r="L59" i="11"/>
  <c r="K59" i="11"/>
  <c r="O59" i="11" s="1"/>
  <c r="P59" i="11" s="1"/>
  <c r="H59" i="11" s="1"/>
  <c r="N58" i="11"/>
  <c r="M58" i="11"/>
  <c r="L58" i="11"/>
  <c r="K58" i="11"/>
  <c r="O58" i="11" s="1"/>
  <c r="P58" i="11" s="1"/>
  <c r="H58" i="11" s="1"/>
  <c r="N57" i="11"/>
  <c r="M57" i="11"/>
  <c r="L57" i="11"/>
  <c r="K57" i="11"/>
  <c r="O57" i="11" s="1"/>
  <c r="P57" i="11" s="1"/>
  <c r="H57" i="11" s="1"/>
  <c r="N56" i="11"/>
  <c r="M56" i="11"/>
  <c r="L56" i="11"/>
  <c r="K56" i="11"/>
  <c r="O56" i="11" s="1"/>
  <c r="P56" i="11" s="1"/>
  <c r="H56" i="11" s="1"/>
  <c r="N55" i="11"/>
  <c r="M55" i="11"/>
  <c r="L55" i="11"/>
  <c r="K55" i="11"/>
  <c r="O55" i="11" s="1"/>
  <c r="P55" i="11" s="1"/>
  <c r="H55" i="11" s="1"/>
  <c r="N54" i="11"/>
  <c r="M54" i="11"/>
  <c r="L54" i="11"/>
  <c r="K54" i="11"/>
  <c r="O54" i="11" s="1"/>
  <c r="P54" i="11" s="1"/>
  <c r="H54" i="11" s="1"/>
  <c r="N53" i="11"/>
  <c r="M53" i="11"/>
  <c r="L53" i="11"/>
  <c r="K53" i="11"/>
  <c r="O53" i="11" s="1"/>
  <c r="P53" i="11" s="1"/>
  <c r="H53" i="11" s="1"/>
  <c r="N52" i="11"/>
  <c r="M52" i="11"/>
  <c r="L52" i="11"/>
  <c r="K52" i="11"/>
  <c r="O52" i="11" s="1"/>
  <c r="P52" i="11" s="1"/>
  <c r="H52" i="11" s="1"/>
  <c r="N51" i="11"/>
  <c r="M51" i="11"/>
  <c r="L51" i="11"/>
  <c r="K51" i="11"/>
  <c r="O51" i="11" s="1"/>
  <c r="P51" i="11" s="1"/>
  <c r="H51" i="11" s="1"/>
  <c r="N50" i="11"/>
  <c r="M50" i="11"/>
  <c r="L50" i="11"/>
  <c r="K50" i="11"/>
  <c r="O50" i="11" s="1"/>
  <c r="P50" i="11" s="1"/>
  <c r="H50" i="11" s="1"/>
  <c r="N107" i="11"/>
  <c r="M107" i="11"/>
  <c r="L107" i="11"/>
  <c r="K107" i="11"/>
  <c r="I60" i="12"/>
  <c r="I59" i="12"/>
  <c r="I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O107" i="11" l="1"/>
  <c r="P107" i="11" s="1"/>
  <c r="H107" i="11" s="1"/>
  <c r="O109" i="11"/>
  <c r="P109" i="11" s="1"/>
  <c r="H109" i="11" s="1"/>
  <c r="I15" i="13"/>
  <c r="I16"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H211" i="10"/>
  <c r="I211" i="10"/>
  <c r="K44" i="2"/>
  <c r="K42" i="2"/>
  <c r="I17" i="7" l="1"/>
  <c r="I18" i="7"/>
  <c r="I19" i="7"/>
  <c r="I20" i="7"/>
  <c r="I21" i="7"/>
  <c r="I22" i="7"/>
  <c r="I23" i="7"/>
  <c r="I24" i="7"/>
  <c r="I25" i="7"/>
  <c r="I26" i="7"/>
  <c r="I27" i="7"/>
  <c r="I28" i="7"/>
  <c r="I29" i="7"/>
  <c r="I30" i="7"/>
  <c r="I31" i="7"/>
  <c r="I32" i="7"/>
  <c r="I33" i="7"/>
  <c r="I34" i="7"/>
  <c r="I35" i="7"/>
  <c r="I37" i="7"/>
  <c r="I38" i="7"/>
  <c r="I39" i="7"/>
  <c r="I40" i="7"/>
  <c r="I41" i="7"/>
  <c r="I42" i="7"/>
  <c r="I43" i="7"/>
  <c r="I44" i="7"/>
  <c r="I45" i="7"/>
  <c r="I46" i="7"/>
  <c r="I47" i="7"/>
  <c r="I48" i="7"/>
  <c r="I49" i="7"/>
  <c r="I50" i="7"/>
  <c r="I51" i="7"/>
  <c r="I52" i="7"/>
  <c r="I53" i="7"/>
  <c r="I54" i="7"/>
  <c r="I55" i="7"/>
  <c r="I56" i="7"/>
  <c r="I57" i="7"/>
  <c r="I58" i="7"/>
  <c r="I59" i="7"/>
  <c r="I60" i="7"/>
  <c r="I61" i="7"/>
  <c r="I62" i="7"/>
  <c r="K14" i="10"/>
  <c r="K15" i="10"/>
  <c r="K16" i="10"/>
  <c r="K17" i="10"/>
  <c r="K18" i="10"/>
  <c r="K19" i="10"/>
  <c r="K22" i="10"/>
  <c r="K23" i="10"/>
  <c r="K24"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1" i="10"/>
  <c r="K112" i="10"/>
  <c r="K113" i="10"/>
  <c r="K114" i="10"/>
  <c r="K115" i="10"/>
  <c r="K116" i="10"/>
  <c r="K117" i="10"/>
  <c r="K118" i="10"/>
  <c r="K119" i="10"/>
  <c r="K120" i="10"/>
  <c r="K121" i="10"/>
  <c r="K122" i="10"/>
  <c r="K123" i="10"/>
  <c r="K124" i="10"/>
  <c r="K125" i="10"/>
  <c r="K126" i="10"/>
  <c r="K127" i="10"/>
  <c r="K128" i="10"/>
  <c r="K129" i="10"/>
  <c r="K130" i="10"/>
  <c r="K131" i="10"/>
  <c r="K132" i="10"/>
  <c r="K133" i="10"/>
  <c r="K134" i="10"/>
  <c r="K135" i="10"/>
  <c r="K136" i="10"/>
  <c r="K137" i="10"/>
  <c r="K138" i="10"/>
  <c r="K139" i="10"/>
  <c r="K140" i="10"/>
  <c r="K141" i="10"/>
  <c r="K142" i="10"/>
  <c r="K143" i="10"/>
  <c r="K144" i="10"/>
  <c r="K145" i="10"/>
  <c r="K146" i="10"/>
  <c r="K147" i="10"/>
  <c r="K148" i="10"/>
  <c r="K149" i="10"/>
  <c r="K150" i="10"/>
  <c r="K151" i="10"/>
  <c r="K152" i="10"/>
  <c r="K153" i="10"/>
  <c r="K154" i="10"/>
  <c r="K155" i="10"/>
  <c r="K156" i="10"/>
  <c r="K157" i="10"/>
  <c r="K158" i="10"/>
  <c r="K159" i="10"/>
  <c r="K160" i="10"/>
  <c r="K161" i="10"/>
  <c r="K162" i="10"/>
  <c r="K163" i="10"/>
  <c r="K164" i="10"/>
  <c r="K165" i="10"/>
  <c r="K166" i="10"/>
  <c r="K167" i="10"/>
  <c r="K168" i="10"/>
  <c r="K169" i="10"/>
  <c r="K170" i="10"/>
  <c r="K171" i="10"/>
  <c r="K172" i="10"/>
  <c r="K173" i="10"/>
  <c r="K174" i="10"/>
  <c r="K175" i="10"/>
  <c r="K176" i="10"/>
  <c r="K177" i="10"/>
  <c r="K178" i="10"/>
  <c r="K179" i="10"/>
  <c r="K180" i="10"/>
  <c r="K181" i="10"/>
  <c r="K182" i="10"/>
  <c r="K183" i="10"/>
  <c r="K184" i="10"/>
  <c r="K185" i="10"/>
  <c r="K186" i="10"/>
  <c r="K187" i="10"/>
  <c r="K188" i="10"/>
  <c r="K189" i="10"/>
  <c r="K190" i="10"/>
  <c r="K191" i="10"/>
  <c r="K192" i="10"/>
  <c r="K193" i="10"/>
  <c r="K194" i="10"/>
  <c r="K195" i="10"/>
  <c r="K196" i="10"/>
  <c r="K197" i="10"/>
  <c r="K198" i="10"/>
  <c r="K200" i="10"/>
  <c r="K201" i="10"/>
  <c r="K202" i="10"/>
  <c r="K203" i="10"/>
  <c r="K204" i="10"/>
  <c r="K205" i="10"/>
  <c r="K206" i="10"/>
  <c r="K207" i="10"/>
  <c r="K208" i="10"/>
  <c r="K209" i="10"/>
  <c r="K210" i="10"/>
  <c r="K13" i="8"/>
  <c r="K15" i="8"/>
  <c r="K16"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8" i="8"/>
  <c r="K199" i="8"/>
  <c r="K200" i="8"/>
  <c r="K201" i="8"/>
  <c r="K202" i="8"/>
  <c r="K203" i="8"/>
  <c r="K204" i="8"/>
  <c r="K205" i="8"/>
  <c r="K206" i="8"/>
  <c r="K207" i="8"/>
  <c r="K82" i="2" l="1"/>
  <c r="K8" i="2"/>
  <c r="K12" i="2"/>
  <c r="U210" i="10" l="1"/>
  <c r="V209" i="10"/>
  <c r="U209" i="10"/>
  <c r="T209" i="10"/>
  <c r="U208" i="10"/>
  <c r="T208" i="10" s="1"/>
  <c r="V208" i="10" s="1"/>
  <c r="U207" i="10"/>
  <c r="T207" i="10"/>
  <c r="V207" i="10" s="1"/>
  <c r="U206" i="10"/>
  <c r="T206" i="10" s="1"/>
  <c r="V206" i="10" s="1"/>
  <c r="V205" i="10"/>
  <c r="U205" i="10"/>
  <c r="T205" i="10"/>
  <c r="U204" i="10"/>
  <c r="T204" i="10" s="1"/>
  <c r="V204" i="10" s="1"/>
  <c r="U203" i="10"/>
  <c r="T203" i="10"/>
  <c r="V203" i="10" s="1"/>
  <c r="U202" i="10"/>
  <c r="T202" i="10" s="1"/>
  <c r="V202" i="10" s="1"/>
  <c r="V201" i="10"/>
  <c r="U201" i="10"/>
  <c r="T201" i="10"/>
  <c r="U200" i="10"/>
  <c r="T200" i="10" s="1"/>
  <c r="V200" i="10" s="1"/>
  <c r="U199" i="10"/>
  <c r="U198" i="10"/>
  <c r="T198" i="10" s="1"/>
  <c r="V198" i="10" s="1"/>
  <c r="V197" i="10"/>
  <c r="U197" i="10"/>
  <c r="T197" i="10"/>
  <c r="U196" i="10"/>
  <c r="T196" i="10" s="1"/>
  <c r="V196" i="10" s="1"/>
  <c r="U195" i="10"/>
  <c r="T195" i="10"/>
  <c r="V195" i="10" s="1"/>
  <c r="U194" i="10"/>
  <c r="T194" i="10" s="1"/>
  <c r="V194" i="10" s="1"/>
  <c r="V193" i="10"/>
  <c r="U193" i="10"/>
  <c r="T193" i="10"/>
  <c r="U192" i="10"/>
  <c r="T192" i="10" s="1"/>
  <c r="V192" i="10" s="1"/>
  <c r="U191" i="10"/>
  <c r="T191" i="10"/>
  <c r="V191" i="10" s="1"/>
  <c r="U190" i="10"/>
  <c r="T190" i="10" s="1"/>
  <c r="V190" i="10" s="1"/>
  <c r="V189" i="10"/>
  <c r="U189" i="10"/>
  <c r="T189" i="10"/>
  <c r="U188" i="10"/>
  <c r="T188" i="10" s="1"/>
  <c r="V188" i="10" s="1"/>
  <c r="U187" i="10"/>
  <c r="T187" i="10"/>
  <c r="V187" i="10" s="1"/>
  <c r="U186" i="10"/>
  <c r="T186" i="10" s="1"/>
  <c r="V186" i="10" s="1"/>
  <c r="V185" i="10"/>
  <c r="U185" i="10"/>
  <c r="T185" i="10"/>
  <c r="U184" i="10"/>
  <c r="T184" i="10" s="1"/>
  <c r="V184" i="10" s="1"/>
  <c r="U183" i="10"/>
  <c r="T183" i="10"/>
  <c r="V183" i="10" s="1"/>
  <c r="U182" i="10"/>
  <c r="T182" i="10" s="1"/>
  <c r="V182" i="10" s="1"/>
  <c r="V181" i="10"/>
  <c r="U181" i="10"/>
  <c r="T181" i="10"/>
  <c r="U180" i="10"/>
  <c r="T180" i="10" s="1"/>
  <c r="V180" i="10" s="1"/>
  <c r="U179" i="10"/>
  <c r="T179" i="10"/>
  <c r="V179" i="10" s="1"/>
  <c r="U178" i="10"/>
  <c r="T178" i="10" s="1"/>
  <c r="V178" i="10" s="1"/>
  <c r="V177" i="10"/>
  <c r="U177" i="10"/>
  <c r="T177" i="10"/>
  <c r="U176" i="10"/>
  <c r="T176" i="10" s="1"/>
  <c r="V176" i="10" s="1"/>
  <c r="U175" i="10"/>
  <c r="T175" i="10"/>
  <c r="V175" i="10" s="1"/>
  <c r="U174" i="10"/>
  <c r="T174" i="10" s="1"/>
  <c r="V174" i="10" s="1"/>
  <c r="V173" i="10"/>
  <c r="U173" i="10"/>
  <c r="T173" i="10"/>
  <c r="U172" i="10"/>
  <c r="T172" i="10" s="1"/>
  <c r="V172" i="10" s="1"/>
  <c r="U171" i="10"/>
  <c r="T171" i="10"/>
  <c r="V171" i="10" s="1"/>
  <c r="U170" i="10"/>
  <c r="T170" i="10" s="1"/>
  <c r="V170" i="10" s="1"/>
  <c r="V169" i="10"/>
  <c r="U169" i="10"/>
  <c r="T169" i="10"/>
  <c r="U168" i="10"/>
  <c r="T168" i="10" s="1"/>
  <c r="V168" i="10" s="1"/>
  <c r="U167" i="10"/>
  <c r="T167" i="10"/>
  <c r="V167" i="10" s="1"/>
  <c r="U166" i="10"/>
  <c r="T166" i="10" s="1"/>
  <c r="V166" i="10" s="1"/>
  <c r="V165" i="10"/>
  <c r="U165" i="10"/>
  <c r="T165" i="10"/>
  <c r="U164" i="10"/>
  <c r="T164" i="10" s="1"/>
  <c r="V164" i="10" s="1"/>
  <c r="U163" i="10"/>
  <c r="T163" i="10"/>
  <c r="V163" i="10" s="1"/>
  <c r="U162" i="10"/>
  <c r="T162" i="10" s="1"/>
  <c r="V162" i="10" s="1"/>
  <c r="V161" i="10"/>
  <c r="U161" i="10"/>
  <c r="T161" i="10"/>
  <c r="U160" i="10"/>
  <c r="T160" i="10" s="1"/>
  <c r="V160" i="10" s="1"/>
  <c r="U159" i="10"/>
  <c r="T159" i="10"/>
  <c r="V159" i="10" s="1"/>
  <c r="U158" i="10"/>
  <c r="T158" i="10" s="1"/>
  <c r="V158" i="10" s="1"/>
  <c r="V157" i="10"/>
  <c r="U157" i="10"/>
  <c r="T157" i="10"/>
  <c r="U156" i="10"/>
  <c r="T156" i="10" s="1"/>
  <c r="V156" i="10" s="1"/>
  <c r="U155" i="10"/>
  <c r="T155" i="10"/>
  <c r="V155" i="10" s="1"/>
  <c r="U154" i="10"/>
  <c r="T154" i="10" s="1"/>
  <c r="V154" i="10" s="1"/>
  <c r="V153" i="10"/>
  <c r="U153" i="10"/>
  <c r="T153" i="10"/>
  <c r="U152" i="10"/>
  <c r="T152" i="10" s="1"/>
  <c r="V152" i="10" s="1"/>
  <c r="U151" i="10"/>
  <c r="T151" i="10"/>
  <c r="V151" i="10" s="1"/>
  <c r="U150" i="10"/>
  <c r="T150" i="10" s="1"/>
  <c r="V150" i="10" s="1"/>
  <c r="V149" i="10"/>
  <c r="U149" i="10"/>
  <c r="T149" i="10"/>
  <c r="U148" i="10"/>
  <c r="T148" i="10" s="1"/>
  <c r="V148" i="10" s="1"/>
  <c r="U147" i="10"/>
  <c r="T147" i="10"/>
  <c r="V147" i="10" s="1"/>
  <c r="U146" i="10"/>
  <c r="T146" i="10" s="1"/>
  <c r="V146" i="10" s="1"/>
  <c r="V145" i="10"/>
  <c r="U145" i="10"/>
  <c r="T145" i="10"/>
  <c r="U144" i="10"/>
  <c r="T144" i="10" s="1"/>
  <c r="V144" i="10" s="1"/>
  <c r="U143" i="10"/>
  <c r="T143" i="10"/>
  <c r="V143" i="10" s="1"/>
  <c r="U142" i="10"/>
  <c r="T142" i="10" s="1"/>
  <c r="V142" i="10" s="1"/>
  <c r="V141" i="10"/>
  <c r="U141" i="10"/>
  <c r="T141" i="10"/>
  <c r="U140" i="10"/>
  <c r="T140" i="10" s="1"/>
  <c r="V140" i="10" s="1"/>
  <c r="U139" i="10"/>
  <c r="T139" i="10"/>
  <c r="V139" i="10" s="1"/>
  <c r="U138" i="10"/>
  <c r="T138" i="10" s="1"/>
  <c r="V138" i="10" s="1"/>
  <c r="V137" i="10"/>
  <c r="U137" i="10"/>
  <c r="T137" i="10"/>
  <c r="U136" i="10"/>
  <c r="T136" i="10" s="1"/>
  <c r="V136" i="10" s="1"/>
  <c r="U135" i="10"/>
  <c r="T135" i="10"/>
  <c r="V135" i="10" s="1"/>
  <c r="U134" i="10"/>
  <c r="T134" i="10" s="1"/>
  <c r="V134" i="10" s="1"/>
  <c r="V133" i="10"/>
  <c r="U133" i="10"/>
  <c r="T133" i="10"/>
  <c r="U132" i="10"/>
  <c r="T132" i="10" s="1"/>
  <c r="V132" i="10" s="1"/>
  <c r="U131" i="10"/>
  <c r="T131" i="10"/>
  <c r="V131" i="10" s="1"/>
  <c r="U130" i="10"/>
  <c r="T130" i="10" s="1"/>
  <c r="V130" i="10" s="1"/>
  <c r="V129" i="10"/>
  <c r="U129" i="10"/>
  <c r="T129" i="10"/>
  <c r="U128" i="10"/>
  <c r="T128" i="10" s="1"/>
  <c r="V128" i="10" s="1"/>
  <c r="U127" i="10"/>
  <c r="T127" i="10"/>
  <c r="V127" i="10" s="1"/>
  <c r="U126" i="10"/>
  <c r="T126" i="10" s="1"/>
  <c r="V126" i="10" s="1"/>
  <c r="V125" i="10"/>
  <c r="U125" i="10"/>
  <c r="T125" i="10"/>
  <c r="U124" i="10"/>
  <c r="T124" i="10" s="1"/>
  <c r="V124" i="10" s="1"/>
  <c r="U123" i="10"/>
  <c r="T123" i="10"/>
  <c r="V123" i="10" s="1"/>
  <c r="U122" i="10"/>
  <c r="T122" i="10" s="1"/>
  <c r="V122" i="10" s="1"/>
  <c r="V121" i="10"/>
  <c r="U121" i="10"/>
  <c r="T121" i="10"/>
  <c r="U120" i="10"/>
  <c r="T120" i="10" s="1"/>
  <c r="V120" i="10" s="1"/>
  <c r="U119" i="10"/>
  <c r="T119" i="10"/>
  <c r="V119" i="10" s="1"/>
  <c r="U118" i="10"/>
  <c r="T118" i="10" s="1"/>
  <c r="V118" i="10" s="1"/>
  <c r="V117" i="10"/>
  <c r="U117" i="10"/>
  <c r="T117" i="10"/>
  <c r="U116" i="10"/>
  <c r="T116" i="10" s="1"/>
  <c r="V116" i="10" s="1"/>
  <c r="U115" i="10"/>
  <c r="T115" i="10"/>
  <c r="V115" i="10" s="1"/>
  <c r="U114" i="10"/>
  <c r="T114" i="10" s="1"/>
  <c r="V114" i="10" s="1"/>
  <c r="V113" i="10"/>
  <c r="U113" i="10"/>
  <c r="T113" i="10"/>
  <c r="U112" i="10"/>
  <c r="T112" i="10" s="1"/>
  <c r="V112" i="10" s="1"/>
  <c r="U111" i="10"/>
  <c r="T111" i="10"/>
  <c r="V111" i="10" s="1"/>
  <c r="U110" i="10"/>
  <c r="T110" i="10" s="1"/>
  <c r="V110" i="10" s="1"/>
  <c r="V109" i="10"/>
  <c r="U109" i="10"/>
  <c r="T109" i="10"/>
  <c r="U108" i="10"/>
  <c r="T108" i="10" s="1"/>
  <c r="V108" i="10" s="1"/>
  <c r="U107" i="10"/>
  <c r="T107" i="10"/>
  <c r="V107" i="10" s="1"/>
  <c r="U106" i="10"/>
  <c r="T106" i="10" s="1"/>
  <c r="V106" i="10" s="1"/>
  <c r="V105" i="10"/>
  <c r="U105" i="10"/>
  <c r="T105" i="10"/>
  <c r="U104" i="10"/>
  <c r="T104" i="10" s="1"/>
  <c r="V104" i="10" s="1"/>
  <c r="U103" i="10"/>
  <c r="T103" i="10"/>
  <c r="V103" i="10" s="1"/>
  <c r="U102" i="10"/>
  <c r="T102" i="10" s="1"/>
  <c r="V102" i="10" s="1"/>
  <c r="V101" i="10"/>
  <c r="U101" i="10"/>
  <c r="T101" i="10"/>
  <c r="U100" i="10"/>
  <c r="T100" i="10" s="1"/>
  <c r="V100" i="10" s="1"/>
  <c r="U99" i="10"/>
  <c r="T99" i="10"/>
  <c r="V99" i="10" s="1"/>
  <c r="U98" i="10"/>
  <c r="T98" i="10" s="1"/>
  <c r="V98" i="10" s="1"/>
  <c r="V97" i="10"/>
  <c r="U97" i="10"/>
  <c r="T97" i="10"/>
  <c r="U96" i="10"/>
  <c r="T96" i="10" s="1"/>
  <c r="V96" i="10" s="1"/>
  <c r="U95" i="10"/>
  <c r="T95" i="10"/>
  <c r="V95" i="10" s="1"/>
  <c r="U94" i="10"/>
  <c r="T94" i="10" s="1"/>
  <c r="V94" i="10" s="1"/>
  <c r="V93" i="10"/>
  <c r="U93" i="10"/>
  <c r="T93" i="10"/>
  <c r="U92" i="10"/>
  <c r="T92" i="10" s="1"/>
  <c r="V92" i="10" s="1"/>
  <c r="U91" i="10"/>
  <c r="T91" i="10"/>
  <c r="V91" i="10" s="1"/>
  <c r="U90" i="10"/>
  <c r="T90" i="10" s="1"/>
  <c r="V90" i="10" s="1"/>
  <c r="V89" i="10"/>
  <c r="U89" i="10"/>
  <c r="T89" i="10"/>
  <c r="U88" i="10"/>
  <c r="T88" i="10" s="1"/>
  <c r="V88" i="10" s="1"/>
  <c r="U87" i="10"/>
  <c r="T87" i="10"/>
  <c r="V87" i="10" s="1"/>
  <c r="U86" i="10"/>
  <c r="T86" i="10" s="1"/>
  <c r="V86" i="10" s="1"/>
  <c r="V85" i="10"/>
  <c r="U85" i="10"/>
  <c r="T85" i="10"/>
  <c r="U84" i="10"/>
  <c r="T84" i="10" s="1"/>
  <c r="V84" i="10" s="1"/>
  <c r="U83" i="10"/>
  <c r="T83" i="10"/>
  <c r="V83" i="10" s="1"/>
  <c r="U82" i="10"/>
  <c r="T82" i="10" s="1"/>
  <c r="V82" i="10" s="1"/>
  <c r="V81" i="10"/>
  <c r="U81" i="10"/>
  <c r="T81" i="10"/>
  <c r="U80" i="10"/>
  <c r="T80" i="10" s="1"/>
  <c r="V80" i="10" s="1"/>
  <c r="U79" i="10"/>
  <c r="T79" i="10"/>
  <c r="V79" i="10" s="1"/>
  <c r="U78" i="10"/>
  <c r="T78" i="10" s="1"/>
  <c r="V78" i="10" s="1"/>
  <c r="V77" i="10"/>
  <c r="U77" i="10"/>
  <c r="T77" i="10"/>
  <c r="U76" i="10"/>
  <c r="T76" i="10" s="1"/>
  <c r="V76" i="10" s="1"/>
  <c r="U75" i="10"/>
  <c r="T75" i="10"/>
  <c r="V75" i="10" s="1"/>
  <c r="U74" i="10"/>
  <c r="T74" i="10" s="1"/>
  <c r="V74" i="10" s="1"/>
  <c r="V73" i="10"/>
  <c r="U73" i="10"/>
  <c r="T73" i="10"/>
  <c r="U72" i="10"/>
  <c r="T72" i="10" s="1"/>
  <c r="V72" i="10" s="1"/>
  <c r="U71" i="10"/>
  <c r="T71" i="10"/>
  <c r="V71" i="10" s="1"/>
  <c r="U70" i="10"/>
  <c r="T70" i="10" s="1"/>
  <c r="V70" i="10" s="1"/>
  <c r="V69" i="10"/>
  <c r="U69" i="10"/>
  <c r="T69" i="10"/>
  <c r="U68" i="10"/>
  <c r="T68" i="10" s="1"/>
  <c r="V68" i="10" s="1"/>
  <c r="U67" i="10"/>
  <c r="T67" i="10"/>
  <c r="V67" i="10" s="1"/>
  <c r="U66" i="10"/>
  <c r="T66" i="10" s="1"/>
  <c r="V66" i="10" s="1"/>
  <c r="V65" i="10"/>
  <c r="U65" i="10"/>
  <c r="T65" i="10"/>
  <c r="U64" i="10"/>
  <c r="T64" i="10" s="1"/>
  <c r="V64" i="10" s="1"/>
  <c r="U63" i="10"/>
  <c r="T63" i="10"/>
  <c r="V63" i="10" s="1"/>
  <c r="U62" i="10"/>
  <c r="T62" i="10" s="1"/>
  <c r="V62" i="10" s="1"/>
  <c r="V61" i="10"/>
  <c r="U61" i="10"/>
  <c r="T61" i="10"/>
  <c r="U60" i="10"/>
  <c r="T60" i="10" s="1"/>
  <c r="V60" i="10" s="1"/>
  <c r="U59" i="10"/>
  <c r="T59" i="10"/>
  <c r="V59" i="10" s="1"/>
  <c r="U58" i="10"/>
  <c r="T58" i="10" s="1"/>
  <c r="V58" i="10" s="1"/>
  <c r="V57" i="10"/>
  <c r="U57" i="10"/>
  <c r="T57" i="10"/>
  <c r="U56" i="10"/>
  <c r="T56" i="10" s="1"/>
  <c r="V56" i="10" s="1"/>
  <c r="V55" i="10"/>
  <c r="U55" i="10"/>
  <c r="T55" i="10"/>
  <c r="U54" i="10"/>
  <c r="T54" i="10" s="1"/>
  <c r="V54" i="10" s="1"/>
  <c r="V53" i="10"/>
  <c r="U53" i="10"/>
  <c r="T53" i="10"/>
  <c r="U52" i="10"/>
  <c r="T52" i="10" s="1"/>
  <c r="V52" i="10" s="1"/>
  <c r="V51" i="10"/>
  <c r="U51" i="10"/>
  <c r="T51" i="10"/>
  <c r="U50" i="10"/>
  <c r="T50" i="10" s="1"/>
  <c r="V50" i="10" s="1"/>
  <c r="V49" i="10"/>
  <c r="U49" i="10"/>
  <c r="T49" i="10"/>
  <c r="U48" i="10"/>
  <c r="T48" i="10" s="1"/>
  <c r="V48" i="10" s="1"/>
  <c r="V47" i="10"/>
  <c r="U47" i="10"/>
  <c r="T47" i="10"/>
  <c r="U46" i="10"/>
  <c r="T46" i="10" s="1"/>
  <c r="V46" i="10" s="1"/>
  <c r="V45" i="10"/>
  <c r="U45" i="10"/>
  <c r="T45" i="10"/>
  <c r="U44" i="10"/>
  <c r="T44" i="10" s="1"/>
  <c r="V44" i="10" s="1"/>
  <c r="V43" i="10"/>
  <c r="U43" i="10"/>
  <c r="T43" i="10"/>
  <c r="U42" i="10"/>
  <c r="T42" i="10"/>
  <c r="V42" i="10" s="1"/>
  <c r="U41" i="10"/>
  <c r="T41" i="10"/>
  <c r="V41" i="10" s="1"/>
  <c r="V40" i="10"/>
  <c r="U40" i="10"/>
  <c r="T40" i="10"/>
  <c r="U39" i="10"/>
  <c r="T39" i="10" s="1"/>
  <c r="V39" i="10" s="1"/>
  <c r="U38" i="10"/>
  <c r="T38" i="10"/>
  <c r="V38" i="10" s="1"/>
  <c r="U37" i="10"/>
  <c r="T37" i="10"/>
  <c r="V37" i="10" s="1"/>
  <c r="V36" i="10"/>
  <c r="U36" i="10"/>
  <c r="T36" i="10"/>
  <c r="U35" i="10"/>
  <c r="T35" i="10" s="1"/>
  <c r="V35" i="10" s="1"/>
  <c r="U34" i="10"/>
  <c r="T34" i="10"/>
  <c r="V34" i="10" s="1"/>
  <c r="U33" i="10"/>
  <c r="T33" i="10"/>
  <c r="V33" i="10" s="1"/>
  <c r="V32" i="10"/>
  <c r="U32" i="10"/>
  <c r="T32" i="10"/>
  <c r="U31" i="10"/>
  <c r="T31" i="10" s="1"/>
  <c r="V31" i="10" s="1"/>
  <c r="U30" i="10"/>
  <c r="T30" i="10"/>
  <c r="V30" i="10" s="1"/>
  <c r="U29" i="10"/>
  <c r="T29" i="10"/>
  <c r="V29" i="10" s="1"/>
  <c r="V28" i="10"/>
  <c r="U28" i="10"/>
  <c r="T28" i="10"/>
  <c r="U27" i="10"/>
  <c r="T27" i="10" s="1"/>
  <c r="V27" i="10" s="1"/>
  <c r="U26" i="10"/>
  <c r="T26" i="10"/>
  <c r="V26" i="10" s="1"/>
  <c r="U25" i="10"/>
  <c r="V24" i="10"/>
  <c r="U24" i="10"/>
  <c r="T24" i="10"/>
  <c r="U23" i="10"/>
  <c r="T23" i="10" s="1"/>
  <c r="V23" i="10" s="1"/>
  <c r="U22" i="10"/>
  <c r="T22" i="10"/>
  <c r="V22" i="10" s="1"/>
  <c r="U21" i="10"/>
  <c r="U20" i="10"/>
  <c r="U19" i="10"/>
  <c r="T19" i="10" s="1"/>
  <c r="V19" i="10" s="1"/>
  <c r="U18" i="10"/>
  <c r="T18" i="10"/>
  <c r="V18" i="10" s="1"/>
  <c r="U17" i="10"/>
  <c r="T17" i="10"/>
  <c r="V17" i="10" s="1"/>
  <c r="V16" i="10"/>
  <c r="U16" i="10"/>
  <c r="T16" i="10"/>
  <c r="U15" i="10"/>
  <c r="T15" i="10" s="1"/>
  <c r="V15" i="10" s="1"/>
  <c r="U14" i="10"/>
  <c r="T14" i="10"/>
  <c r="V14" i="10" s="1"/>
  <c r="U13" i="10"/>
  <c r="U12" i="10"/>
  <c r="P62" i="13" l="1"/>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O9" i="13"/>
  <c r="M9" i="13"/>
  <c r="K9" i="13"/>
  <c r="G9" i="13" s="1"/>
  <c r="D64" i="12"/>
  <c r="D61" i="12"/>
  <c r="G64" i="12"/>
  <c r="C10" i="13" l="1"/>
  <c r="R9" i="13"/>
  <c r="R62" i="12"/>
  <c r="I6" i="12" s="1"/>
  <c r="L12" i="12" l="1"/>
  <c r="P60" i="12"/>
  <c r="P59" i="12"/>
  <c r="P58" i="12"/>
  <c r="P57" i="12"/>
  <c r="P56" i="12"/>
  <c r="P55" i="12"/>
  <c r="P54" i="12"/>
  <c r="P53" i="12"/>
  <c r="P52"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P11" i="12"/>
  <c r="K1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2" i="12"/>
  <c r="J6" i="11"/>
  <c r="H6" i="11" s="1"/>
  <c r="K6" i="11"/>
  <c r="N6" i="11" l="1"/>
  <c r="C8" i="11" s="1"/>
  <c r="L11" i="12"/>
  <c r="U11" i="10"/>
  <c r="U208" i="8"/>
  <c r="U207" i="8"/>
  <c r="U206" i="8"/>
  <c r="U205" i="8"/>
  <c r="U204" i="8"/>
  <c r="U203" i="8"/>
  <c r="U202" i="8"/>
  <c r="U201" i="8"/>
  <c r="U200" i="8"/>
  <c r="U199" i="8"/>
  <c r="U198" i="8"/>
  <c r="U197" i="8"/>
  <c r="U196" i="8"/>
  <c r="U195" i="8"/>
  <c r="U194" i="8"/>
  <c r="U193" i="8"/>
  <c r="U192" i="8"/>
  <c r="U191" i="8"/>
  <c r="U190" i="8"/>
  <c r="U189" i="8"/>
  <c r="U188" i="8"/>
  <c r="U187" i="8"/>
  <c r="U186" i="8"/>
  <c r="U185" i="8"/>
  <c r="U184" i="8"/>
  <c r="U183" i="8"/>
  <c r="U182" i="8"/>
  <c r="U181" i="8"/>
  <c r="U180" i="8"/>
  <c r="U179" i="8"/>
  <c r="U178" i="8"/>
  <c r="U177" i="8"/>
  <c r="U176" i="8"/>
  <c r="U175" i="8"/>
  <c r="U174" i="8"/>
  <c r="U173" i="8"/>
  <c r="U172" i="8"/>
  <c r="U171" i="8"/>
  <c r="U170" i="8"/>
  <c r="U169" i="8"/>
  <c r="U168" i="8"/>
  <c r="U167" i="8"/>
  <c r="U166" i="8"/>
  <c r="U165" i="8"/>
  <c r="U164" i="8"/>
  <c r="U163" i="8"/>
  <c r="U162" i="8"/>
  <c r="U161" i="8"/>
  <c r="U160" i="8"/>
  <c r="U159" i="8"/>
  <c r="U158" i="8"/>
  <c r="U157" i="8"/>
  <c r="U156" i="8"/>
  <c r="U155" i="8"/>
  <c r="U154" i="8"/>
  <c r="U153" i="8"/>
  <c r="U152" i="8"/>
  <c r="U151" i="8"/>
  <c r="U150" i="8"/>
  <c r="U149" i="8"/>
  <c r="U148" i="8"/>
  <c r="U147" i="8"/>
  <c r="U146" i="8"/>
  <c r="U145" i="8"/>
  <c r="U144" i="8"/>
  <c r="U143" i="8"/>
  <c r="U142" i="8"/>
  <c r="U141" i="8"/>
  <c r="U140" i="8"/>
  <c r="U139" i="8"/>
  <c r="U138" i="8"/>
  <c r="U137" i="8"/>
  <c r="U136" i="8"/>
  <c r="U135" i="8"/>
  <c r="U134" i="8"/>
  <c r="U133" i="8"/>
  <c r="U132" i="8"/>
  <c r="U131" i="8"/>
  <c r="U130" i="8"/>
  <c r="U129" i="8"/>
  <c r="U128" i="8"/>
  <c r="U127" i="8"/>
  <c r="U126" i="8"/>
  <c r="U125" i="8"/>
  <c r="U124" i="8"/>
  <c r="U123" i="8"/>
  <c r="U122" i="8"/>
  <c r="U121" i="8"/>
  <c r="U120" i="8"/>
  <c r="U119" i="8"/>
  <c r="U118" i="8"/>
  <c r="U117" i="8"/>
  <c r="U116" i="8"/>
  <c r="U115" i="8"/>
  <c r="U114" i="8"/>
  <c r="U113" i="8"/>
  <c r="U112" i="8"/>
  <c r="U111" i="8"/>
  <c r="U110" i="8"/>
  <c r="U109" i="8"/>
  <c r="U108" i="8"/>
  <c r="U107" i="8"/>
  <c r="U106" i="8"/>
  <c r="U105" i="8"/>
  <c r="U104" i="8"/>
  <c r="U103" i="8"/>
  <c r="U102" i="8"/>
  <c r="U101" i="8"/>
  <c r="U100" i="8"/>
  <c r="U99" i="8"/>
  <c r="U98" i="8"/>
  <c r="U97" i="8"/>
  <c r="U96" i="8"/>
  <c r="U95" i="8"/>
  <c r="U94" i="8"/>
  <c r="U93" i="8"/>
  <c r="U92" i="8"/>
  <c r="U91" i="8"/>
  <c r="U90" i="8"/>
  <c r="U89" i="8"/>
  <c r="U88" i="8"/>
  <c r="U87" i="8"/>
  <c r="U86" i="8"/>
  <c r="U85" i="8"/>
  <c r="U84" i="8"/>
  <c r="U83" i="8"/>
  <c r="U82" i="8"/>
  <c r="U81" i="8"/>
  <c r="U80" i="8"/>
  <c r="U79" i="8"/>
  <c r="U78" i="8"/>
  <c r="U77" i="8"/>
  <c r="U76" i="8"/>
  <c r="U75" i="8"/>
  <c r="U74" i="8"/>
  <c r="U73" i="8"/>
  <c r="U72" i="8"/>
  <c r="U71" i="8"/>
  <c r="U70" i="8"/>
  <c r="U69" i="8"/>
  <c r="U68" i="8"/>
  <c r="U67" i="8"/>
  <c r="U66" i="8"/>
  <c r="U65" i="8"/>
  <c r="U64" i="8"/>
  <c r="U63" i="8"/>
  <c r="U62" i="8"/>
  <c r="U61" i="8"/>
  <c r="U60" i="8"/>
  <c r="U59" i="8"/>
  <c r="U58" i="8"/>
  <c r="U57" i="8"/>
  <c r="U56" i="8"/>
  <c r="U55" i="8"/>
  <c r="U54" i="8"/>
  <c r="U53" i="8"/>
  <c r="U52" i="8"/>
  <c r="U51" i="8"/>
  <c r="U50" i="8"/>
  <c r="U49" i="8"/>
  <c r="U48" i="8"/>
  <c r="U47" i="8"/>
  <c r="U46" i="8"/>
  <c r="U45" i="8"/>
  <c r="U44" i="8"/>
  <c r="U43" i="8"/>
  <c r="U42" i="8"/>
  <c r="U41" i="8"/>
  <c r="U40" i="8"/>
  <c r="U39" i="8"/>
  <c r="U38" i="8"/>
  <c r="U37" i="8"/>
  <c r="U36" i="8"/>
  <c r="U35" i="8"/>
  <c r="U34" i="8"/>
  <c r="U33" i="8"/>
  <c r="U32" i="8"/>
  <c r="U31" i="8"/>
  <c r="U30" i="8"/>
  <c r="U29" i="8"/>
  <c r="U28" i="8"/>
  <c r="U27" i="8"/>
  <c r="U26" i="8"/>
  <c r="U25" i="8"/>
  <c r="U24" i="8"/>
  <c r="U23" i="8"/>
  <c r="U22" i="8"/>
  <c r="U21" i="8"/>
  <c r="U20" i="8"/>
  <c r="U19" i="8"/>
  <c r="U18" i="8"/>
  <c r="U17" i="8"/>
  <c r="U16" i="8"/>
  <c r="U15" i="8"/>
  <c r="U14" i="8"/>
  <c r="U13" i="8"/>
  <c r="U12" i="8"/>
  <c r="U11" i="8"/>
  <c r="U10" i="8"/>
  <c r="U9" i="8"/>
  <c r="P6" i="11" l="1"/>
  <c r="J60" i="2" l="1"/>
  <c r="K60" i="2" s="1"/>
  <c r="J58" i="2"/>
  <c r="K58" i="2" s="1"/>
  <c r="J56" i="2"/>
  <c r="K56" i="2" s="1"/>
  <c r="J52" i="2"/>
  <c r="K52" i="2" s="1"/>
  <c r="J50" i="2"/>
  <c r="K50" i="2" s="1"/>
  <c r="I48" i="2" l="1"/>
  <c r="K48" i="2" s="1"/>
  <c r="S210" i="10" l="1"/>
  <c r="R210" i="10"/>
  <c r="S209" i="10"/>
  <c r="R209" i="10"/>
  <c r="S208" i="10"/>
  <c r="R208" i="10"/>
  <c r="S207" i="10"/>
  <c r="R207" i="10"/>
  <c r="S206" i="10"/>
  <c r="R206" i="10"/>
  <c r="S205" i="10"/>
  <c r="R205" i="10"/>
  <c r="S204" i="10"/>
  <c r="R204" i="10"/>
  <c r="S203" i="10"/>
  <c r="R203" i="10"/>
  <c r="S202" i="10"/>
  <c r="R202" i="10"/>
  <c r="S201" i="10"/>
  <c r="R201" i="10"/>
  <c r="S200" i="10"/>
  <c r="R200" i="10"/>
  <c r="S199" i="10"/>
  <c r="R199" i="10"/>
  <c r="S198" i="10"/>
  <c r="R198" i="10"/>
  <c r="S197" i="10"/>
  <c r="R197" i="10"/>
  <c r="S196" i="10"/>
  <c r="R196" i="10"/>
  <c r="S195" i="10"/>
  <c r="R195" i="10"/>
  <c r="S194" i="10"/>
  <c r="R194" i="10"/>
  <c r="S193" i="10"/>
  <c r="R193" i="10"/>
  <c r="S192" i="10"/>
  <c r="R192" i="10"/>
  <c r="S191" i="10"/>
  <c r="R191" i="10"/>
  <c r="S190" i="10"/>
  <c r="R190" i="10"/>
  <c r="S189" i="10"/>
  <c r="R189" i="10"/>
  <c r="S188" i="10"/>
  <c r="R188" i="10"/>
  <c r="S187" i="10"/>
  <c r="R187" i="10"/>
  <c r="S186" i="10"/>
  <c r="R186" i="10"/>
  <c r="S185" i="10"/>
  <c r="R185" i="10"/>
  <c r="S184" i="10"/>
  <c r="R184" i="10"/>
  <c r="S183" i="10"/>
  <c r="R183" i="10"/>
  <c r="S182" i="10"/>
  <c r="R182" i="10"/>
  <c r="S181" i="10"/>
  <c r="R181" i="10"/>
  <c r="S180" i="10"/>
  <c r="R180" i="10"/>
  <c r="S179" i="10"/>
  <c r="R179" i="10"/>
  <c r="S178" i="10"/>
  <c r="R178" i="10"/>
  <c r="S177" i="10"/>
  <c r="R177" i="10"/>
  <c r="S176" i="10"/>
  <c r="R176" i="10"/>
  <c r="S175" i="10"/>
  <c r="R175" i="10"/>
  <c r="S174" i="10"/>
  <c r="R174" i="10"/>
  <c r="S173" i="10"/>
  <c r="R173" i="10"/>
  <c r="S172" i="10"/>
  <c r="R172" i="10"/>
  <c r="S171" i="10"/>
  <c r="R171" i="10"/>
  <c r="S170" i="10"/>
  <c r="R170" i="10"/>
  <c r="S169" i="10"/>
  <c r="R169" i="10"/>
  <c r="S168" i="10"/>
  <c r="R168" i="10"/>
  <c r="S167" i="10"/>
  <c r="R167" i="10"/>
  <c r="S166" i="10"/>
  <c r="R166" i="10"/>
  <c r="S165" i="10"/>
  <c r="R165" i="10"/>
  <c r="S164" i="10"/>
  <c r="R164" i="10"/>
  <c r="S163" i="10"/>
  <c r="R163" i="10"/>
  <c r="S162" i="10"/>
  <c r="R162" i="10"/>
  <c r="S161" i="10"/>
  <c r="R161" i="10"/>
  <c r="S160" i="10"/>
  <c r="R160" i="10"/>
  <c r="S159" i="10"/>
  <c r="R159" i="10"/>
  <c r="S158" i="10"/>
  <c r="R158" i="10"/>
  <c r="S157" i="10"/>
  <c r="R157" i="10"/>
  <c r="S156" i="10"/>
  <c r="R156" i="10"/>
  <c r="S155" i="10"/>
  <c r="R155" i="10"/>
  <c r="S154" i="10"/>
  <c r="R154" i="10"/>
  <c r="S153" i="10"/>
  <c r="R153" i="10"/>
  <c r="S152" i="10"/>
  <c r="R152" i="10"/>
  <c r="S151" i="10"/>
  <c r="R151" i="10"/>
  <c r="S150" i="10"/>
  <c r="R150" i="10"/>
  <c r="S149" i="10"/>
  <c r="R149" i="10"/>
  <c r="S148" i="10"/>
  <c r="R148" i="10"/>
  <c r="S147" i="10"/>
  <c r="R147" i="10"/>
  <c r="S146" i="10"/>
  <c r="R146" i="10"/>
  <c r="S145" i="10"/>
  <c r="R145" i="10"/>
  <c r="S144" i="10"/>
  <c r="R144" i="10"/>
  <c r="S143" i="10"/>
  <c r="R143" i="10"/>
  <c r="S142" i="10"/>
  <c r="R142" i="10"/>
  <c r="S141" i="10"/>
  <c r="R141" i="10"/>
  <c r="S140" i="10"/>
  <c r="R140" i="10"/>
  <c r="S139" i="10"/>
  <c r="R139" i="10"/>
  <c r="S138" i="10"/>
  <c r="R138" i="10"/>
  <c r="S137" i="10"/>
  <c r="R137" i="10"/>
  <c r="S136" i="10"/>
  <c r="R136" i="10"/>
  <c r="S135" i="10"/>
  <c r="R135" i="10"/>
  <c r="S134" i="10"/>
  <c r="R134" i="10"/>
  <c r="S133" i="10"/>
  <c r="R133" i="10"/>
  <c r="S132" i="10"/>
  <c r="R132" i="10"/>
  <c r="S131" i="10"/>
  <c r="R131" i="10"/>
  <c r="S130" i="10"/>
  <c r="R130" i="10"/>
  <c r="S129" i="10"/>
  <c r="R129" i="10"/>
  <c r="S128" i="10"/>
  <c r="R128" i="10"/>
  <c r="S127" i="10"/>
  <c r="R127" i="10"/>
  <c r="S126" i="10"/>
  <c r="R126" i="10"/>
  <c r="S125" i="10"/>
  <c r="R125" i="10"/>
  <c r="S124" i="10"/>
  <c r="R124" i="10"/>
  <c r="S123" i="10"/>
  <c r="R123" i="10"/>
  <c r="S122" i="10"/>
  <c r="R122" i="10"/>
  <c r="S121" i="10"/>
  <c r="R121" i="10"/>
  <c r="S120" i="10"/>
  <c r="R120" i="10"/>
  <c r="S119" i="10"/>
  <c r="R119" i="10"/>
  <c r="S118" i="10"/>
  <c r="R118" i="10"/>
  <c r="S117" i="10"/>
  <c r="R117" i="10"/>
  <c r="S116" i="10"/>
  <c r="R116" i="10"/>
  <c r="S115" i="10"/>
  <c r="R115" i="10"/>
  <c r="S114" i="10"/>
  <c r="R114" i="10"/>
  <c r="S113" i="10"/>
  <c r="R113" i="10"/>
  <c r="S112" i="10"/>
  <c r="R112" i="10"/>
  <c r="S111" i="10"/>
  <c r="R111" i="10"/>
  <c r="S110" i="10"/>
  <c r="R110" i="10"/>
  <c r="S109" i="10"/>
  <c r="R109" i="10"/>
  <c r="S108" i="10"/>
  <c r="R108" i="10"/>
  <c r="S107" i="10"/>
  <c r="R107" i="10"/>
  <c r="S106" i="10"/>
  <c r="R106" i="10"/>
  <c r="S105" i="10"/>
  <c r="R105" i="10"/>
  <c r="S104" i="10"/>
  <c r="R104" i="10"/>
  <c r="S103" i="10"/>
  <c r="R103" i="10"/>
  <c r="S102" i="10"/>
  <c r="R102" i="10"/>
  <c r="S101" i="10"/>
  <c r="R101" i="10"/>
  <c r="S100" i="10"/>
  <c r="R100" i="10"/>
  <c r="S99" i="10"/>
  <c r="R99" i="10"/>
  <c r="S98" i="10"/>
  <c r="R98" i="10"/>
  <c r="S97" i="10"/>
  <c r="R97" i="10"/>
  <c r="S96" i="10"/>
  <c r="R96" i="10"/>
  <c r="S95" i="10"/>
  <c r="R95" i="10"/>
  <c r="S94" i="10"/>
  <c r="R94" i="10"/>
  <c r="S93" i="10"/>
  <c r="R93" i="10"/>
  <c r="S92" i="10"/>
  <c r="R92" i="10"/>
  <c r="S91" i="10"/>
  <c r="R91" i="10"/>
  <c r="S90" i="10"/>
  <c r="R90" i="10"/>
  <c r="S89" i="10"/>
  <c r="R89" i="10"/>
  <c r="S88" i="10"/>
  <c r="R88" i="10"/>
  <c r="S87" i="10"/>
  <c r="R87" i="10"/>
  <c r="S86" i="10"/>
  <c r="R86" i="10"/>
  <c r="S85" i="10"/>
  <c r="R85" i="10"/>
  <c r="S84" i="10"/>
  <c r="R84" i="10"/>
  <c r="S83" i="10"/>
  <c r="R83" i="10"/>
  <c r="S82" i="10"/>
  <c r="R82" i="10"/>
  <c r="S81" i="10"/>
  <c r="R81" i="10"/>
  <c r="S80" i="10"/>
  <c r="R80" i="10"/>
  <c r="S79" i="10"/>
  <c r="R79" i="10"/>
  <c r="S78" i="10"/>
  <c r="R78" i="10"/>
  <c r="S77" i="10"/>
  <c r="R77" i="10"/>
  <c r="S76" i="10"/>
  <c r="R76" i="10"/>
  <c r="S75" i="10"/>
  <c r="R75" i="10"/>
  <c r="S74" i="10"/>
  <c r="R74" i="10"/>
  <c r="S73" i="10"/>
  <c r="R73" i="10"/>
  <c r="S72" i="10"/>
  <c r="R72" i="10"/>
  <c r="S71" i="10"/>
  <c r="R71" i="10"/>
  <c r="S70" i="10"/>
  <c r="R70" i="10"/>
  <c r="S69" i="10"/>
  <c r="R69" i="10"/>
  <c r="S68" i="10"/>
  <c r="R68" i="10"/>
  <c r="S67" i="10"/>
  <c r="R67" i="10"/>
  <c r="S66" i="10"/>
  <c r="R66" i="10"/>
  <c r="S65" i="10"/>
  <c r="R65" i="10"/>
  <c r="S64" i="10"/>
  <c r="R64" i="10"/>
  <c r="S63" i="10"/>
  <c r="R63" i="10"/>
  <c r="S62" i="10"/>
  <c r="R62" i="10"/>
  <c r="S61" i="10"/>
  <c r="R61" i="10"/>
  <c r="S60" i="10"/>
  <c r="R60" i="10"/>
  <c r="S59" i="10"/>
  <c r="R59" i="10"/>
  <c r="S58" i="10"/>
  <c r="R58" i="10"/>
  <c r="S57" i="10"/>
  <c r="R57" i="10"/>
  <c r="S56" i="10"/>
  <c r="R56" i="10"/>
  <c r="S55" i="10"/>
  <c r="R55" i="10"/>
  <c r="S54" i="10"/>
  <c r="R54" i="10"/>
  <c r="S53" i="10"/>
  <c r="R53" i="10"/>
  <c r="S52" i="10"/>
  <c r="R52" i="10"/>
  <c r="S51" i="10"/>
  <c r="R51" i="10"/>
  <c r="S50" i="10"/>
  <c r="R50" i="10"/>
  <c r="S49" i="10"/>
  <c r="R49" i="10"/>
  <c r="S48" i="10"/>
  <c r="R48" i="10"/>
  <c r="S47" i="10"/>
  <c r="R47" i="10"/>
  <c r="S46" i="10"/>
  <c r="R46" i="10"/>
  <c r="S45" i="10"/>
  <c r="R45" i="10"/>
  <c r="S44" i="10"/>
  <c r="R44" i="10"/>
  <c r="S43" i="10"/>
  <c r="R43" i="10"/>
  <c r="S42" i="10"/>
  <c r="R42" i="10"/>
  <c r="S41" i="10"/>
  <c r="R41" i="10"/>
  <c r="S40" i="10"/>
  <c r="R40" i="10"/>
  <c r="S39" i="10"/>
  <c r="R39" i="10"/>
  <c r="S38" i="10"/>
  <c r="R38" i="10"/>
  <c r="S37" i="10"/>
  <c r="R37" i="10"/>
  <c r="S36" i="10"/>
  <c r="R36" i="10"/>
  <c r="S35" i="10"/>
  <c r="R35" i="10"/>
  <c r="S34" i="10"/>
  <c r="R34" i="10"/>
  <c r="S33" i="10"/>
  <c r="R33" i="10"/>
  <c r="S32" i="10"/>
  <c r="R32" i="10"/>
  <c r="S31" i="10"/>
  <c r="R31" i="10"/>
  <c r="S30" i="10"/>
  <c r="R30" i="10"/>
  <c r="S29" i="10"/>
  <c r="R29" i="10"/>
  <c r="S28" i="10"/>
  <c r="R28" i="10"/>
  <c r="S27" i="10"/>
  <c r="R27" i="10"/>
  <c r="S26" i="10"/>
  <c r="R26" i="10"/>
  <c r="S25" i="10"/>
  <c r="T25" i="10" s="1"/>
  <c r="V25" i="10" s="1"/>
  <c r="K25" i="10" s="1"/>
  <c r="R25" i="10"/>
  <c r="S24" i="10"/>
  <c r="R24" i="10"/>
  <c r="S23" i="10"/>
  <c r="R23" i="10"/>
  <c r="S22" i="10"/>
  <c r="R22" i="10"/>
  <c r="S21" i="10"/>
  <c r="R21" i="10"/>
  <c r="S20" i="10"/>
  <c r="R20" i="10"/>
  <c r="S19" i="10"/>
  <c r="R19" i="10"/>
  <c r="S18" i="10"/>
  <c r="R18" i="10"/>
  <c r="S17" i="10"/>
  <c r="R17" i="10"/>
  <c r="S16" i="10"/>
  <c r="R16" i="10"/>
  <c r="S15" i="10"/>
  <c r="R15" i="10"/>
  <c r="S14" i="10"/>
  <c r="R14" i="10"/>
  <c r="S13" i="10"/>
  <c r="R13" i="10"/>
  <c r="S12" i="10"/>
  <c r="R12" i="10"/>
  <c r="S11" i="10"/>
  <c r="R11" i="10"/>
  <c r="O62" i="7" l="1"/>
  <c r="N62" i="7"/>
  <c r="M62" i="7"/>
  <c r="L62" i="7"/>
  <c r="K62" i="7"/>
  <c r="O61" i="7"/>
  <c r="N61" i="7"/>
  <c r="M61" i="7"/>
  <c r="L61" i="7"/>
  <c r="K61" i="7"/>
  <c r="O60" i="7"/>
  <c r="N60" i="7"/>
  <c r="M60" i="7"/>
  <c r="L60" i="7"/>
  <c r="K60" i="7"/>
  <c r="O59" i="7"/>
  <c r="N59" i="7"/>
  <c r="M59" i="7"/>
  <c r="L59" i="7"/>
  <c r="K59" i="7"/>
  <c r="O58" i="7"/>
  <c r="N58" i="7"/>
  <c r="M58" i="7"/>
  <c r="L58" i="7"/>
  <c r="K58" i="7"/>
  <c r="O57" i="7"/>
  <c r="N57" i="7"/>
  <c r="M57" i="7"/>
  <c r="L57" i="7"/>
  <c r="K57" i="7"/>
  <c r="O56" i="7"/>
  <c r="N56" i="7"/>
  <c r="M56" i="7"/>
  <c r="L56" i="7"/>
  <c r="K56" i="7"/>
  <c r="O55" i="7"/>
  <c r="N55" i="7"/>
  <c r="M55" i="7"/>
  <c r="L55" i="7"/>
  <c r="K55" i="7"/>
  <c r="P55" i="7" s="1"/>
  <c r="Q55" i="7" s="1"/>
  <c r="O54" i="7"/>
  <c r="N54" i="7"/>
  <c r="M54" i="7"/>
  <c r="L54" i="7"/>
  <c r="K54" i="7"/>
  <c r="O53" i="7"/>
  <c r="N53" i="7"/>
  <c r="M53" i="7"/>
  <c r="L53" i="7"/>
  <c r="K53" i="7"/>
  <c r="O52" i="7"/>
  <c r="N52" i="7"/>
  <c r="M52" i="7"/>
  <c r="L52" i="7"/>
  <c r="K52" i="7"/>
  <c r="O51" i="7"/>
  <c r="N51" i="7"/>
  <c r="M51" i="7"/>
  <c r="L51" i="7"/>
  <c r="K51" i="7"/>
  <c r="O50" i="7"/>
  <c r="N50" i="7"/>
  <c r="M50" i="7"/>
  <c r="L50" i="7"/>
  <c r="K50" i="7"/>
  <c r="O49" i="7"/>
  <c r="N49" i="7"/>
  <c r="M49" i="7"/>
  <c r="L49" i="7"/>
  <c r="K49" i="7"/>
  <c r="O48" i="7"/>
  <c r="N48" i="7"/>
  <c r="M48" i="7"/>
  <c r="L48" i="7"/>
  <c r="K48" i="7"/>
  <c r="O47" i="7"/>
  <c r="N47" i="7"/>
  <c r="M47" i="7"/>
  <c r="L47" i="7"/>
  <c r="K47" i="7"/>
  <c r="O46" i="7"/>
  <c r="N46" i="7"/>
  <c r="M46" i="7"/>
  <c r="L46" i="7"/>
  <c r="K46" i="7"/>
  <c r="O45" i="7"/>
  <c r="N45" i="7"/>
  <c r="M45" i="7"/>
  <c r="L45" i="7"/>
  <c r="K45" i="7"/>
  <c r="O44" i="7"/>
  <c r="N44" i="7"/>
  <c r="M44" i="7"/>
  <c r="L44" i="7"/>
  <c r="K44" i="7"/>
  <c r="O43" i="7"/>
  <c r="N43" i="7"/>
  <c r="M43" i="7"/>
  <c r="L43" i="7"/>
  <c r="K43" i="7"/>
  <c r="O42" i="7"/>
  <c r="N42" i="7"/>
  <c r="M42" i="7"/>
  <c r="L42" i="7"/>
  <c r="K42" i="7"/>
  <c r="O41" i="7"/>
  <c r="N41" i="7"/>
  <c r="M41" i="7"/>
  <c r="L41" i="7"/>
  <c r="K41" i="7"/>
  <c r="O40" i="7"/>
  <c r="N40" i="7"/>
  <c r="M40" i="7"/>
  <c r="L40" i="7"/>
  <c r="K40" i="7"/>
  <c r="O39" i="7"/>
  <c r="N39" i="7"/>
  <c r="M39" i="7"/>
  <c r="L39" i="7"/>
  <c r="K39" i="7"/>
  <c r="P39" i="7" s="1"/>
  <c r="Q39" i="7" s="1"/>
  <c r="O38" i="7"/>
  <c r="N38" i="7"/>
  <c r="M38" i="7"/>
  <c r="L38" i="7"/>
  <c r="K38" i="7"/>
  <c r="O37" i="7"/>
  <c r="N37" i="7"/>
  <c r="M37" i="7"/>
  <c r="L37" i="7"/>
  <c r="K37" i="7"/>
  <c r="O36" i="7"/>
  <c r="N36" i="7"/>
  <c r="M36" i="7"/>
  <c r="L36" i="7"/>
  <c r="K36" i="7"/>
  <c r="O35" i="7"/>
  <c r="N35" i="7"/>
  <c r="M35" i="7"/>
  <c r="L35" i="7"/>
  <c r="K35" i="7"/>
  <c r="O34" i="7"/>
  <c r="N34" i="7"/>
  <c r="M34" i="7"/>
  <c r="L34" i="7"/>
  <c r="K34" i="7"/>
  <c r="O33" i="7"/>
  <c r="N33" i="7"/>
  <c r="M33" i="7"/>
  <c r="L33" i="7"/>
  <c r="K33" i="7"/>
  <c r="O32" i="7"/>
  <c r="N32" i="7"/>
  <c r="M32" i="7"/>
  <c r="L32" i="7"/>
  <c r="K32" i="7"/>
  <c r="O31" i="7"/>
  <c r="N31" i="7"/>
  <c r="M31" i="7"/>
  <c r="L31" i="7"/>
  <c r="K31" i="7"/>
  <c r="P31" i="7" s="1"/>
  <c r="Q31" i="7" s="1"/>
  <c r="O30" i="7"/>
  <c r="N30" i="7"/>
  <c r="M30" i="7"/>
  <c r="L30" i="7"/>
  <c r="K30" i="7"/>
  <c r="O29" i="7"/>
  <c r="N29" i="7"/>
  <c r="M29" i="7"/>
  <c r="L29" i="7"/>
  <c r="K29" i="7"/>
  <c r="O28" i="7"/>
  <c r="N28" i="7"/>
  <c r="M28" i="7"/>
  <c r="L28" i="7"/>
  <c r="K28" i="7"/>
  <c r="O27" i="7"/>
  <c r="N27" i="7"/>
  <c r="M27" i="7"/>
  <c r="L27" i="7"/>
  <c r="K27" i="7"/>
  <c r="O26" i="7"/>
  <c r="N26" i="7"/>
  <c r="M26" i="7"/>
  <c r="L26" i="7"/>
  <c r="K26" i="7"/>
  <c r="O25" i="7"/>
  <c r="N25" i="7"/>
  <c r="M25" i="7"/>
  <c r="L25" i="7"/>
  <c r="K25" i="7"/>
  <c r="O24" i="7"/>
  <c r="N24" i="7"/>
  <c r="M24" i="7"/>
  <c r="L24" i="7"/>
  <c r="K24" i="7"/>
  <c r="O23" i="7"/>
  <c r="N23" i="7"/>
  <c r="M23" i="7"/>
  <c r="L23" i="7"/>
  <c r="K23" i="7"/>
  <c r="P23" i="7" s="1"/>
  <c r="Q23" i="7" s="1"/>
  <c r="O22" i="7"/>
  <c r="N22" i="7"/>
  <c r="M22" i="7"/>
  <c r="L22" i="7"/>
  <c r="K22" i="7"/>
  <c r="O21" i="7"/>
  <c r="N21" i="7"/>
  <c r="M21" i="7"/>
  <c r="L21" i="7"/>
  <c r="K21" i="7"/>
  <c r="O20" i="7"/>
  <c r="N20" i="7"/>
  <c r="M20" i="7"/>
  <c r="L20" i="7"/>
  <c r="K20" i="7"/>
  <c r="O19" i="7"/>
  <c r="N19" i="7"/>
  <c r="M19" i="7"/>
  <c r="L19" i="7"/>
  <c r="K19" i="7"/>
  <c r="O18" i="7"/>
  <c r="N18" i="7"/>
  <c r="M18" i="7"/>
  <c r="L18" i="7"/>
  <c r="K18" i="7"/>
  <c r="O17" i="7"/>
  <c r="N17" i="7"/>
  <c r="M17" i="7"/>
  <c r="L17" i="7"/>
  <c r="K17" i="7"/>
  <c r="O16" i="7"/>
  <c r="N16" i="7"/>
  <c r="M16" i="7"/>
  <c r="L16" i="7"/>
  <c r="K16" i="7"/>
  <c r="O15" i="7"/>
  <c r="N15" i="7"/>
  <c r="M15" i="7"/>
  <c r="L15" i="7"/>
  <c r="K15" i="7"/>
  <c r="O14" i="7"/>
  <c r="N14" i="7"/>
  <c r="M14" i="7"/>
  <c r="L14" i="7"/>
  <c r="K14" i="7"/>
  <c r="O13" i="7"/>
  <c r="N13" i="7"/>
  <c r="M13" i="7"/>
  <c r="L13" i="7"/>
  <c r="K13" i="7"/>
  <c r="J20" i="2"/>
  <c r="K20" i="2" s="1"/>
  <c r="P19" i="7" l="1"/>
  <c r="Q19" i="7" s="1"/>
  <c r="P27" i="7"/>
  <c r="Q27" i="7" s="1"/>
  <c r="P35" i="7"/>
  <c r="Q35" i="7" s="1"/>
  <c r="P43" i="7"/>
  <c r="Q43" i="7" s="1"/>
  <c r="P51" i="7"/>
  <c r="Q51" i="7" s="1"/>
  <c r="P59" i="7"/>
  <c r="Q59" i="7" s="1"/>
  <c r="P15" i="7"/>
  <c r="Q15" i="7" s="1"/>
  <c r="I15" i="7" s="1"/>
  <c r="P47" i="7"/>
  <c r="Q47" i="7" s="1"/>
  <c r="P16" i="7"/>
  <c r="Q16" i="7" s="1"/>
  <c r="I16" i="7" s="1"/>
  <c r="P20" i="7"/>
  <c r="Q20" i="7" s="1"/>
  <c r="P24" i="7"/>
  <c r="Q24" i="7" s="1"/>
  <c r="P28" i="7"/>
  <c r="Q28" i="7" s="1"/>
  <c r="P32" i="7"/>
  <c r="Q32" i="7" s="1"/>
  <c r="P36" i="7"/>
  <c r="Q36" i="7" s="1"/>
  <c r="I36" i="7" s="1"/>
  <c r="P40" i="7"/>
  <c r="Q40" i="7" s="1"/>
  <c r="P44" i="7"/>
  <c r="Q44" i="7" s="1"/>
  <c r="P48" i="7"/>
  <c r="Q48" i="7" s="1"/>
  <c r="P52" i="7"/>
  <c r="Q52" i="7" s="1"/>
  <c r="P56" i="7"/>
  <c r="Q56" i="7" s="1"/>
  <c r="P60" i="7"/>
  <c r="Q60" i="7" s="1"/>
  <c r="P17" i="7"/>
  <c r="Q17" i="7" s="1"/>
  <c r="P21" i="7"/>
  <c r="Q21" i="7" s="1"/>
  <c r="P25" i="7"/>
  <c r="Q25" i="7" s="1"/>
  <c r="P29" i="7"/>
  <c r="Q29" i="7" s="1"/>
  <c r="P33" i="7"/>
  <c r="Q33" i="7" s="1"/>
  <c r="P37" i="7"/>
  <c r="Q37" i="7" s="1"/>
  <c r="P45" i="7"/>
  <c r="Q45" i="7" s="1"/>
  <c r="P49" i="7"/>
  <c r="Q49" i="7" s="1"/>
  <c r="P53" i="7"/>
  <c r="Q53" i="7" s="1"/>
  <c r="P57" i="7"/>
  <c r="Q57" i="7" s="1"/>
  <c r="P61" i="7"/>
  <c r="Q61" i="7" s="1"/>
  <c r="P14" i="7"/>
  <c r="Q14" i="7" s="1"/>
  <c r="I14" i="7" s="1"/>
  <c r="P18" i="7"/>
  <c r="Q18" i="7" s="1"/>
  <c r="P22" i="7"/>
  <c r="Q22" i="7" s="1"/>
  <c r="P26" i="7"/>
  <c r="Q26" i="7" s="1"/>
  <c r="P30" i="7"/>
  <c r="Q30" i="7" s="1"/>
  <c r="P34" i="7"/>
  <c r="Q34" i="7" s="1"/>
  <c r="P38" i="7"/>
  <c r="Q38" i="7" s="1"/>
  <c r="P42" i="7"/>
  <c r="Q42" i="7" s="1"/>
  <c r="P46" i="7"/>
  <c r="Q46" i="7" s="1"/>
  <c r="P50" i="7"/>
  <c r="Q50" i="7" s="1"/>
  <c r="P54" i="7"/>
  <c r="Q54" i="7" s="1"/>
  <c r="P58" i="7"/>
  <c r="Q58" i="7" s="1"/>
  <c r="P62" i="7"/>
  <c r="Q62" i="7" s="1"/>
  <c r="P41" i="7"/>
  <c r="Q41" i="7" s="1"/>
  <c r="P13" i="7"/>
  <c r="Q13" i="7" s="1"/>
  <c r="I13" i="7" s="1"/>
  <c r="Q10" i="7" l="1"/>
  <c r="O62" i="13" l="1"/>
  <c r="N62" i="13"/>
  <c r="M62" i="13"/>
  <c r="L62" i="13"/>
  <c r="K62" i="13"/>
  <c r="O61" i="13"/>
  <c r="N61" i="13"/>
  <c r="M61" i="13"/>
  <c r="L61" i="13"/>
  <c r="K61" i="13"/>
  <c r="O60" i="13"/>
  <c r="N60" i="13"/>
  <c r="M60" i="13"/>
  <c r="L60" i="13"/>
  <c r="K60" i="13"/>
  <c r="O59" i="13"/>
  <c r="N59" i="13"/>
  <c r="M59" i="13"/>
  <c r="L59" i="13"/>
  <c r="K59" i="13"/>
  <c r="O58" i="13"/>
  <c r="N58" i="13"/>
  <c r="M58" i="13"/>
  <c r="L58" i="13"/>
  <c r="K58" i="13"/>
  <c r="O57" i="13"/>
  <c r="N57" i="13"/>
  <c r="M57" i="13"/>
  <c r="L57" i="13"/>
  <c r="K57" i="13"/>
  <c r="O56" i="13"/>
  <c r="N56" i="13"/>
  <c r="M56" i="13"/>
  <c r="L56" i="13"/>
  <c r="K56" i="13"/>
  <c r="O55" i="13"/>
  <c r="N55" i="13"/>
  <c r="M55" i="13"/>
  <c r="L55" i="13"/>
  <c r="K55" i="13"/>
  <c r="O54" i="13"/>
  <c r="N54" i="13"/>
  <c r="M54" i="13"/>
  <c r="L54" i="13"/>
  <c r="K54" i="13"/>
  <c r="O53" i="13"/>
  <c r="N53" i="13"/>
  <c r="M53" i="13"/>
  <c r="L53" i="13"/>
  <c r="K53" i="13"/>
  <c r="O52" i="13"/>
  <c r="N52" i="13"/>
  <c r="M52" i="13"/>
  <c r="L52" i="13"/>
  <c r="K52" i="13"/>
  <c r="O51" i="13"/>
  <c r="N51" i="13"/>
  <c r="M51" i="13"/>
  <c r="L51" i="13"/>
  <c r="K51" i="13"/>
  <c r="O50" i="13"/>
  <c r="N50" i="13"/>
  <c r="M50" i="13"/>
  <c r="L50" i="13"/>
  <c r="K50" i="13"/>
  <c r="O49" i="13"/>
  <c r="N49" i="13"/>
  <c r="M49" i="13"/>
  <c r="L49" i="13"/>
  <c r="K49" i="13"/>
  <c r="O48" i="13"/>
  <c r="N48" i="13"/>
  <c r="M48" i="13"/>
  <c r="L48" i="13"/>
  <c r="K48" i="13"/>
  <c r="O47" i="13"/>
  <c r="N47" i="13"/>
  <c r="M47" i="13"/>
  <c r="L47" i="13"/>
  <c r="K47" i="13"/>
  <c r="O46" i="13"/>
  <c r="N46" i="13"/>
  <c r="M46" i="13"/>
  <c r="L46" i="13"/>
  <c r="K46" i="13"/>
  <c r="O45" i="13"/>
  <c r="N45" i="13"/>
  <c r="M45" i="13"/>
  <c r="L45" i="13"/>
  <c r="K45" i="13"/>
  <c r="O44" i="13"/>
  <c r="N44" i="13"/>
  <c r="M44" i="13"/>
  <c r="L44" i="13"/>
  <c r="K44" i="13"/>
  <c r="O43" i="13"/>
  <c r="N43" i="13"/>
  <c r="M43" i="13"/>
  <c r="L43" i="13"/>
  <c r="K43" i="13"/>
  <c r="O42" i="13"/>
  <c r="N42" i="13"/>
  <c r="M42" i="13"/>
  <c r="L42" i="13"/>
  <c r="K42" i="13"/>
  <c r="O41" i="13"/>
  <c r="N41" i="13"/>
  <c r="M41" i="13"/>
  <c r="L41" i="13"/>
  <c r="K41" i="13"/>
  <c r="O40" i="13"/>
  <c r="N40" i="13"/>
  <c r="M40" i="13"/>
  <c r="L40" i="13"/>
  <c r="K40" i="13"/>
  <c r="O39" i="13"/>
  <c r="N39" i="13"/>
  <c r="M39" i="13"/>
  <c r="L39" i="13"/>
  <c r="K39" i="13"/>
  <c r="O38" i="13"/>
  <c r="N38" i="13"/>
  <c r="M38" i="13"/>
  <c r="L38" i="13"/>
  <c r="K38" i="13"/>
  <c r="O37" i="13"/>
  <c r="N37" i="13"/>
  <c r="M37" i="13"/>
  <c r="L37" i="13"/>
  <c r="K37" i="13"/>
  <c r="O36" i="13"/>
  <c r="N36" i="13"/>
  <c r="M36" i="13"/>
  <c r="L36" i="13"/>
  <c r="K36" i="13"/>
  <c r="O35" i="13"/>
  <c r="N35" i="13"/>
  <c r="M35" i="13"/>
  <c r="L35" i="13"/>
  <c r="K35" i="13"/>
  <c r="O34" i="13"/>
  <c r="N34" i="13"/>
  <c r="M34" i="13"/>
  <c r="L34" i="13"/>
  <c r="K34" i="13"/>
  <c r="O33" i="13"/>
  <c r="N33" i="13"/>
  <c r="M33" i="13"/>
  <c r="L33" i="13"/>
  <c r="K33" i="13"/>
  <c r="O32" i="13"/>
  <c r="N32" i="13"/>
  <c r="M32" i="13"/>
  <c r="L32" i="13"/>
  <c r="K32" i="13"/>
  <c r="O31" i="13"/>
  <c r="N31" i="13"/>
  <c r="M31" i="13"/>
  <c r="L31" i="13"/>
  <c r="K31" i="13"/>
  <c r="O30" i="13"/>
  <c r="N30" i="13"/>
  <c r="M30" i="13"/>
  <c r="L30" i="13"/>
  <c r="K30" i="13"/>
  <c r="O29" i="13"/>
  <c r="N29" i="13"/>
  <c r="M29" i="13"/>
  <c r="L29" i="13"/>
  <c r="K29" i="13"/>
  <c r="O28" i="13"/>
  <c r="N28" i="13"/>
  <c r="M28" i="13"/>
  <c r="L28" i="13"/>
  <c r="K28" i="13"/>
  <c r="O27" i="13"/>
  <c r="N27" i="13"/>
  <c r="M27" i="13"/>
  <c r="L27" i="13"/>
  <c r="K27" i="13"/>
  <c r="O26" i="13"/>
  <c r="N26" i="13"/>
  <c r="M26" i="13"/>
  <c r="L26" i="13"/>
  <c r="K26" i="13"/>
  <c r="O25" i="13"/>
  <c r="N25" i="13"/>
  <c r="M25" i="13"/>
  <c r="L25" i="13"/>
  <c r="K25" i="13"/>
  <c r="O24" i="13"/>
  <c r="N24" i="13"/>
  <c r="M24" i="13"/>
  <c r="L24" i="13"/>
  <c r="K24" i="13"/>
  <c r="O23" i="13"/>
  <c r="N23" i="13"/>
  <c r="M23" i="13"/>
  <c r="L23" i="13"/>
  <c r="K23" i="13"/>
  <c r="O22" i="13"/>
  <c r="N22" i="13"/>
  <c r="M22" i="13"/>
  <c r="L22" i="13"/>
  <c r="K22" i="13"/>
  <c r="O21" i="13"/>
  <c r="N21" i="13"/>
  <c r="M21" i="13"/>
  <c r="L21" i="13"/>
  <c r="K21" i="13"/>
  <c r="O20" i="13"/>
  <c r="N20" i="13"/>
  <c r="M20" i="13"/>
  <c r="L20" i="13"/>
  <c r="K20" i="13"/>
  <c r="O19" i="13"/>
  <c r="N19" i="13"/>
  <c r="M19" i="13"/>
  <c r="L19" i="13"/>
  <c r="K19" i="13"/>
  <c r="O18" i="13"/>
  <c r="N18" i="13"/>
  <c r="M18" i="13"/>
  <c r="L18" i="13"/>
  <c r="K18" i="13"/>
  <c r="O17" i="13"/>
  <c r="N17" i="13"/>
  <c r="M17" i="13"/>
  <c r="L17" i="13"/>
  <c r="K17" i="13"/>
  <c r="O16" i="13"/>
  <c r="N16" i="13"/>
  <c r="M16" i="13"/>
  <c r="L16" i="13"/>
  <c r="K16" i="13"/>
  <c r="O15" i="13"/>
  <c r="N15" i="13"/>
  <c r="M15" i="13"/>
  <c r="L15" i="13"/>
  <c r="K15" i="13"/>
  <c r="O14" i="13"/>
  <c r="N14" i="13"/>
  <c r="M14" i="13"/>
  <c r="L14" i="13"/>
  <c r="K14" i="13"/>
  <c r="O13" i="13"/>
  <c r="N13" i="13"/>
  <c r="M13" i="13"/>
  <c r="L13" i="13"/>
  <c r="K13" i="13"/>
  <c r="E63" i="13"/>
  <c r="G63" i="13"/>
  <c r="F63" i="13"/>
  <c r="O60" i="12"/>
  <c r="N60" i="12"/>
  <c r="M60" i="12"/>
  <c r="L60" i="12"/>
  <c r="O59" i="12"/>
  <c r="N59" i="12"/>
  <c r="M59" i="12"/>
  <c r="L59" i="12"/>
  <c r="O58" i="12"/>
  <c r="N58" i="12"/>
  <c r="M58" i="12"/>
  <c r="L58" i="12"/>
  <c r="O57" i="12"/>
  <c r="N57" i="12"/>
  <c r="M57" i="12"/>
  <c r="L57" i="12"/>
  <c r="O56" i="12"/>
  <c r="N56" i="12"/>
  <c r="M56" i="12"/>
  <c r="L56" i="12"/>
  <c r="O55" i="12"/>
  <c r="N55" i="12"/>
  <c r="M55" i="12"/>
  <c r="L55" i="12"/>
  <c r="O54" i="12"/>
  <c r="N54" i="12"/>
  <c r="M54" i="12"/>
  <c r="L54" i="12"/>
  <c r="O53" i="12"/>
  <c r="N53" i="12"/>
  <c r="M53" i="12"/>
  <c r="L53" i="12"/>
  <c r="O52" i="12"/>
  <c r="N52" i="12"/>
  <c r="M52" i="12"/>
  <c r="L52" i="12"/>
  <c r="O51" i="12"/>
  <c r="N51" i="12"/>
  <c r="M51" i="12"/>
  <c r="L51" i="12"/>
  <c r="O50" i="12"/>
  <c r="N50" i="12"/>
  <c r="M50" i="12"/>
  <c r="L50" i="12"/>
  <c r="O49" i="12"/>
  <c r="N49" i="12"/>
  <c r="M49" i="12"/>
  <c r="L49" i="12"/>
  <c r="O48" i="12"/>
  <c r="N48" i="12"/>
  <c r="M48" i="12"/>
  <c r="L48" i="12"/>
  <c r="O47" i="12"/>
  <c r="N47" i="12"/>
  <c r="M47" i="12"/>
  <c r="L47" i="12"/>
  <c r="O46" i="12"/>
  <c r="N46" i="12"/>
  <c r="M46" i="12"/>
  <c r="L46" i="12"/>
  <c r="O45" i="12"/>
  <c r="N45" i="12"/>
  <c r="M45" i="12"/>
  <c r="L45" i="12"/>
  <c r="O44" i="12"/>
  <c r="N44" i="12"/>
  <c r="M44" i="12"/>
  <c r="L44" i="12"/>
  <c r="O43" i="12"/>
  <c r="N43" i="12"/>
  <c r="M43" i="12"/>
  <c r="L43" i="12"/>
  <c r="O42" i="12"/>
  <c r="N42" i="12"/>
  <c r="M42" i="12"/>
  <c r="L42" i="12"/>
  <c r="O41" i="12"/>
  <c r="N41" i="12"/>
  <c r="M41" i="12"/>
  <c r="L41" i="12"/>
  <c r="O40" i="12"/>
  <c r="N40" i="12"/>
  <c r="M40" i="12"/>
  <c r="L40" i="12"/>
  <c r="O39" i="12"/>
  <c r="N39" i="12"/>
  <c r="M39" i="12"/>
  <c r="L39" i="12"/>
  <c r="O38" i="12"/>
  <c r="N38" i="12"/>
  <c r="M38" i="12"/>
  <c r="L38" i="12"/>
  <c r="O37" i="12"/>
  <c r="N37" i="12"/>
  <c r="M37" i="12"/>
  <c r="L37" i="12"/>
  <c r="O36" i="12"/>
  <c r="N36" i="12"/>
  <c r="M36" i="12"/>
  <c r="L36" i="12"/>
  <c r="O35" i="12"/>
  <c r="N35" i="12"/>
  <c r="M35" i="12"/>
  <c r="L35" i="12"/>
  <c r="O34" i="12"/>
  <c r="N34" i="12"/>
  <c r="M34" i="12"/>
  <c r="L34" i="12"/>
  <c r="O33" i="12"/>
  <c r="N33" i="12"/>
  <c r="M33" i="12"/>
  <c r="L33" i="12"/>
  <c r="O32" i="12"/>
  <c r="N32" i="12"/>
  <c r="M32" i="12"/>
  <c r="L32" i="12"/>
  <c r="O31" i="12"/>
  <c r="N31" i="12"/>
  <c r="M31" i="12"/>
  <c r="L31" i="12"/>
  <c r="O30" i="12"/>
  <c r="N30" i="12"/>
  <c r="M30" i="12"/>
  <c r="L30" i="12"/>
  <c r="O29" i="12"/>
  <c r="N29" i="12"/>
  <c r="M29" i="12"/>
  <c r="L29" i="12"/>
  <c r="O28" i="12"/>
  <c r="N28" i="12"/>
  <c r="M28" i="12"/>
  <c r="L28" i="12"/>
  <c r="O27" i="12"/>
  <c r="N27" i="12"/>
  <c r="M27" i="12"/>
  <c r="L27" i="12"/>
  <c r="O26" i="12"/>
  <c r="N26" i="12"/>
  <c r="M26" i="12"/>
  <c r="L26" i="12"/>
  <c r="O25" i="12"/>
  <c r="N25" i="12"/>
  <c r="M25" i="12"/>
  <c r="L25" i="12"/>
  <c r="O24" i="12"/>
  <c r="N24" i="12"/>
  <c r="M24" i="12"/>
  <c r="L24" i="12"/>
  <c r="O23" i="12"/>
  <c r="N23" i="12"/>
  <c r="M23" i="12"/>
  <c r="L23" i="12"/>
  <c r="O22" i="12"/>
  <c r="N22" i="12"/>
  <c r="M22" i="12"/>
  <c r="L22" i="12"/>
  <c r="O21" i="12"/>
  <c r="N21" i="12"/>
  <c r="M21" i="12"/>
  <c r="L21" i="12"/>
  <c r="O20" i="12"/>
  <c r="N20" i="12"/>
  <c r="M20" i="12"/>
  <c r="L20" i="12"/>
  <c r="O19" i="12"/>
  <c r="N19" i="12"/>
  <c r="M19" i="12"/>
  <c r="L19" i="12"/>
  <c r="O18" i="12"/>
  <c r="N18" i="12"/>
  <c r="M18" i="12"/>
  <c r="L18" i="12"/>
  <c r="O17" i="12"/>
  <c r="N17" i="12"/>
  <c r="M17" i="12"/>
  <c r="L17" i="12"/>
  <c r="O16" i="12"/>
  <c r="N16" i="12"/>
  <c r="M16" i="12"/>
  <c r="L16" i="12"/>
  <c r="O15" i="12"/>
  <c r="N15" i="12"/>
  <c r="M15" i="12"/>
  <c r="L15" i="12"/>
  <c r="O14" i="12"/>
  <c r="N14" i="12"/>
  <c r="M14" i="12"/>
  <c r="L14" i="12"/>
  <c r="O13" i="12"/>
  <c r="N13" i="12"/>
  <c r="M13" i="12"/>
  <c r="L13" i="12"/>
  <c r="K13" i="12"/>
  <c r="O12" i="12"/>
  <c r="N12" i="12"/>
  <c r="M12" i="12"/>
  <c r="Q17" i="12" l="1"/>
  <c r="R17" i="12" s="1"/>
  <c r="Q13" i="13"/>
  <c r="R13" i="13" s="1"/>
  <c r="I13" i="13" s="1"/>
  <c r="Q14" i="12"/>
  <c r="R14" i="12" s="1"/>
  <c r="Q15" i="12"/>
  <c r="R15" i="12" s="1"/>
  <c r="Q16" i="12"/>
  <c r="R16" i="12" s="1"/>
  <c r="Q18" i="12"/>
  <c r="R18" i="12" s="1"/>
  <c r="Q19" i="12"/>
  <c r="R19" i="12" s="1"/>
  <c r="Q20" i="12"/>
  <c r="R20" i="12" s="1"/>
  <c r="Q21" i="12"/>
  <c r="R21" i="12" s="1"/>
  <c r="Q22" i="12"/>
  <c r="R22" i="12" s="1"/>
  <c r="Q23" i="12"/>
  <c r="R23" i="12" s="1"/>
  <c r="Q24" i="12"/>
  <c r="R24" i="12" s="1"/>
  <c r="Q25" i="12"/>
  <c r="R25" i="12" s="1"/>
  <c r="Q26" i="12"/>
  <c r="R26" i="12" s="1"/>
  <c r="Q27" i="12"/>
  <c r="R27" i="12" s="1"/>
  <c r="Q28" i="12"/>
  <c r="R28" i="12" s="1"/>
  <c r="Q29" i="12"/>
  <c r="R29" i="12" s="1"/>
  <c r="Q30" i="12"/>
  <c r="R30" i="12" s="1"/>
  <c r="Q31" i="12"/>
  <c r="R31" i="12" s="1"/>
  <c r="Q32" i="12"/>
  <c r="R32" i="12" s="1"/>
  <c r="Q33" i="12"/>
  <c r="R33" i="12" s="1"/>
  <c r="Q34" i="12"/>
  <c r="R34" i="12" s="1"/>
  <c r="Q35" i="12"/>
  <c r="R35" i="12" s="1"/>
  <c r="Q36" i="12"/>
  <c r="R36" i="12" s="1"/>
  <c r="Q37" i="12"/>
  <c r="R37" i="12" s="1"/>
  <c r="Q38" i="12"/>
  <c r="R38" i="12" s="1"/>
  <c r="Q39" i="12"/>
  <c r="R39" i="12" s="1"/>
  <c r="Q40" i="12"/>
  <c r="R40" i="12" s="1"/>
  <c r="Q41" i="12"/>
  <c r="R41" i="12" s="1"/>
  <c r="Q42" i="12"/>
  <c r="R42" i="12" s="1"/>
  <c r="Q43" i="12"/>
  <c r="R43" i="12" s="1"/>
  <c r="Q44" i="12"/>
  <c r="R44" i="12" s="1"/>
  <c r="Q45" i="12"/>
  <c r="R45" i="12" s="1"/>
  <c r="Q46" i="12"/>
  <c r="R46" i="12" s="1"/>
  <c r="Q47" i="12"/>
  <c r="R47" i="12" s="1"/>
  <c r="Q48" i="12"/>
  <c r="R48" i="12" s="1"/>
  <c r="Q49" i="12"/>
  <c r="R49" i="12" s="1"/>
  <c r="Q50" i="12"/>
  <c r="R50" i="12" s="1"/>
  <c r="Q51" i="12"/>
  <c r="R51" i="12" s="1"/>
  <c r="Q52" i="12"/>
  <c r="R52" i="12" s="1"/>
  <c r="Q53" i="12"/>
  <c r="R53" i="12" s="1"/>
  <c r="Q54" i="12"/>
  <c r="R54" i="12" s="1"/>
  <c r="Q55" i="12"/>
  <c r="R55" i="12" s="1"/>
  <c r="Q56" i="12"/>
  <c r="R56" i="12" s="1"/>
  <c r="Q57" i="12"/>
  <c r="R57" i="12" s="1"/>
  <c r="Q58" i="12"/>
  <c r="R58" i="12" s="1"/>
  <c r="Q59" i="12"/>
  <c r="R59" i="12" s="1"/>
  <c r="Q60" i="12"/>
  <c r="R60" i="12" s="1"/>
  <c r="Q12" i="12"/>
  <c r="R12" i="12" s="1"/>
  <c r="I12" i="12" s="1"/>
  <c r="Q13" i="12"/>
  <c r="R13" i="12" s="1"/>
  <c r="Q38" i="13"/>
  <c r="R38" i="13" s="1"/>
  <c r="Q46" i="13"/>
  <c r="R46" i="13" s="1"/>
  <c r="Q54" i="13"/>
  <c r="R54" i="13" s="1"/>
  <c r="Q16" i="13"/>
  <c r="R16" i="13" s="1"/>
  <c r="Q21" i="13"/>
  <c r="R21" i="13" s="1"/>
  <c r="Q24" i="13"/>
  <c r="R24" i="13" s="1"/>
  <c r="Q29" i="13"/>
  <c r="R29" i="13" s="1"/>
  <c r="Q32" i="13"/>
  <c r="R32" i="13" s="1"/>
  <c r="Q37" i="13"/>
  <c r="R37" i="13" s="1"/>
  <c r="Q40" i="13"/>
  <c r="R40" i="13" s="1"/>
  <c r="Q45" i="13"/>
  <c r="R45" i="13" s="1"/>
  <c r="Q48" i="13"/>
  <c r="R48" i="13" s="1"/>
  <c r="Q53" i="13"/>
  <c r="R53" i="13" s="1"/>
  <c r="Q18" i="13"/>
  <c r="R18" i="13" s="1"/>
  <c r="I18" i="13" s="1"/>
  <c r="Q23" i="13"/>
  <c r="R23" i="13" s="1"/>
  <c r="Q26" i="13"/>
  <c r="R26" i="13" s="1"/>
  <c r="Q31" i="13"/>
  <c r="R31" i="13" s="1"/>
  <c r="Q34" i="13"/>
  <c r="R34" i="13" s="1"/>
  <c r="Q39" i="13"/>
  <c r="R39" i="13" s="1"/>
  <c r="Q47" i="13"/>
  <c r="R47" i="13" s="1"/>
  <c r="Q55" i="13"/>
  <c r="R55" i="13" s="1"/>
  <c r="Q17" i="13"/>
  <c r="R17" i="13" s="1"/>
  <c r="I17" i="13" s="1"/>
  <c r="Q20" i="13"/>
  <c r="R20" i="13" s="1"/>
  <c r="Q25" i="13"/>
  <c r="R25" i="13" s="1"/>
  <c r="Q28" i="13"/>
  <c r="R28" i="13" s="1"/>
  <c r="Q33" i="13"/>
  <c r="R33" i="13" s="1"/>
  <c r="Q36" i="13"/>
  <c r="R36" i="13" s="1"/>
  <c r="Q41" i="13"/>
  <c r="R41" i="13" s="1"/>
  <c r="Q44" i="13"/>
  <c r="R44" i="13" s="1"/>
  <c r="Q49" i="13"/>
  <c r="R49" i="13" s="1"/>
  <c r="Q52" i="13"/>
  <c r="R52" i="13" s="1"/>
  <c r="Q57" i="13"/>
  <c r="R57" i="13" s="1"/>
  <c r="Q60" i="13"/>
  <c r="R60" i="13" s="1"/>
  <c r="Q62" i="13"/>
  <c r="R62" i="13" s="1"/>
  <c r="Q14" i="13"/>
  <c r="R14" i="13" s="1"/>
  <c r="I14" i="13" s="1"/>
  <c r="Q19" i="13"/>
  <c r="R19" i="13" s="1"/>
  <c r="Q22" i="13"/>
  <c r="R22" i="13" s="1"/>
  <c r="Q27" i="13"/>
  <c r="R27" i="13" s="1"/>
  <c r="Q30" i="13"/>
  <c r="R30" i="13" s="1"/>
  <c r="Q35" i="13"/>
  <c r="R35" i="13" s="1"/>
  <c r="Q43" i="13"/>
  <c r="R43" i="13" s="1"/>
  <c r="Q51" i="13"/>
  <c r="R51" i="13" s="1"/>
  <c r="Q59" i="13"/>
  <c r="R59" i="13" s="1"/>
  <c r="Q61" i="13"/>
  <c r="R61" i="13" s="1"/>
  <c r="Q42" i="13"/>
  <c r="R42" i="13" s="1"/>
  <c r="Q50" i="13"/>
  <c r="R50" i="13" s="1"/>
  <c r="Q58" i="13"/>
  <c r="R58" i="13" s="1"/>
  <c r="Q15" i="13"/>
  <c r="R15" i="13" s="1"/>
  <c r="Q56" i="13"/>
  <c r="R56" i="13" s="1"/>
  <c r="R6" i="13" l="1"/>
  <c r="H4" i="13" s="1"/>
  <c r="J18" i="3" s="1"/>
  <c r="K18" i="3" s="1"/>
  <c r="O11" i="12"/>
  <c r="N11" i="12"/>
  <c r="M11" i="12"/>
  <c r="G61" i="12"/>
  <c r="R65" i="12" s="1"/>
  <c r="I9" i="12" s="1"/>
  <c r="F61" i="12"/>
  <c r="E61" i="12"/>
  <c r="B12" i="12"/>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Q11" i="12" l="1"/>
  <c r="R11" i="12" s="1"/>
  <c r="I11" i="12" s="1"/>
  <c r="B41" i="12"/>
  <c r="B42" i="12" s="1"/>
  <c r="B43" i="12" s="1"/>
  <c r="B44" i="12" s="1"/>
  <c r="B45" i="12" s="1"/>
  <c r="B46" i="12" s="1"/>
  <c r="B47" i="12" s="1"/>
  <c r="B48" i="12" s="1"/>
  <c r="B49" i="12" s="1"/>
  <c r="B50" i="12" s="1"/>
  <c r="B51" i="12" s="1"/>
  <c r="B52" i="12" s="1"/>
  <c r="B53" i="12" s="1"/>
  <c r="B54" i="12" s="1"/>
  <c r="B55" i="12" s="1"/>
  <c r="B56" i="12" s="1"/>
  <c r="B57" i="12" s="1"/>
  <c r="B58" i="12" s="1"/>
  <c r="B59" i="12" s="1"/>
  <c r="B60" i="12" s="1"/>
  <c r="J24" i="2"/>
  <c r="K24" i="2" s="1"/>
  <c r="J34" i="2"/>
  <c r="K34" i="2" s="1"/>
  <c r="J28" i="2"/>
  <c r="K28" i="2" s="1"/>
  <c r="J82" i="2"/>
  <c r="J88" i="2"/>
  <c r="K88" i="2" s="1"/>
  <c r="R5" i="12" l="1"/>
  <c r="G4" i="12" s="1"/>
  <c r="J17" i="3" s="1"/>
  <c r="K17" i="3" s="1"/>
  <c r="J64" i="2" l="1"/>
  <c r="K64" i="2" s="1"/>
  <c r="J66" i="2"/>
  <c r="K66" i="2" s="1"/>
  <c r="J68" i="2"/>
  <c r="K68" i="2" s="1"/>
  <c r="J79" i="2"/>
  <c r="K79" i="2" s="1"/>
  <c r="J77" i="2"/>
  <c r="K77" i="2" s="1"/>
  <c r="J86" i="2"/>
  <c r="K86" i="2" s="1"/>
  <c r="J91" i="2" l="1"/>
  <c r="K91" i="2" s="1"/>
  <c r="J94" i="2"/>
  <c r="K94" i="2" s="1"/>
  <c r="J39" i="2" l="1"/>
  <c r="J30" i="2"/>
  <c r="J26" i="2"/>
  <c r="J22" i="2"/>
  <c r="J18" i="2"/>
  <c r="J16" i="2"/>
  <c r="K16" i="2" s="1"/>
  <c r="J10" i="2"/>
  <c r="H18" i="2"/>
  <c r="H26" i="2" s="1"/>
  <c r="J8" i="2"/>
  <c r="I12" i="2"/>
  <c r="I42" i="2"/>
  <c r="I44" i="2"/>
  <c r="K39" i="2"/>
  <c r="K26" i="2" l="1"/>
  <c r="K18" i="2"/>
  <c r="J5" i="2"/>
  <c r="I5" i="2"/>
  <c r="H22" i="2"/>
  <c r="K22" i="2" s="1"/>
  <c r="H30" i="2"/>
  <c r="K30" i="2" s="1"/>
  <c r="M9" i="8" l="1"/>
  <c r="N95" i="11" l="1"/>
  <c r="M95" i="11"/>
  <c r="L95" i="11"/>
  <c r="K95" i="11"/>
  <c r="N110" i="11"/>
  <c r="M110" i="11"/>
  <c r="L110" i="11"/>
  <c r="K110" i="11"/>
  <c r="N94" i="11"/>
  <c r="M94" i="11"/>
  <c r="L94" i="11"/>
  <c r="K94" i="11"/>
  <c r="N93" i="11"/>
  <c r="M93" i="11"/>
  <c r="L93" i="11"/>
  <c r="K93" i="11"/>
  <c r="N92" i="11"/>
  <c r="M92" i="11"/>
  <c r="L92" i="11"/>
  <c r="K92" i="11"/>
  <c r="N91" i="11"/>
  <c r="M91" i="11"/>
  <c r="L91" i="11"/>
  <c r="K91" i="11"/>
  <c r="N90" i="11"/>
  <c r="M90" i="11"/>
  <c r="L90" i="11"/>
  <c r="K90" i="11"/>
  <c r="N89" i="11"/>
  <c r="M89" i="11"/>
  <c r="L89" i="11"/>
  <c r="K89" i="11"/>
  <c r="N88" i="11"/>
  <c r="M88" i="11"/>
  <c r="L88" i="11"/>
  <c r="K88" i="11"/>
  <c r="N87" i="11"/>
  <c r="M87" i="11"/>
  <c r="L87" i="11"/>
  <c r="K87" i="11"/>
  <c r="N86" i="11"/>
  <c r="M86" i="11"/>
  <c r="L86" i="11"/>
  <c r="K86" i="11"/>
  <c r="N49" i="11"/>
  <c r="M49" i="11"/>
  <c r="L49" i="11"/>
  <c r="K49" i="11"/>
  <c r="N48" i="11"/>
  <c r="M48" i="11"/>
  <c r="L48" i="11"/>
  <c r="K48" i="11"/>
  <c r="N47" i="11"/>
  <c r="M47" i="11"/>
  <c r="L47" i="11"/>
  <c r="K47" i="11"/>
  <c r="N46" i="11"/>
  <c r="M46" i="11"/>
  <c r="L46" i="11"/>
  <c r="K46" i="11"/>
  <c r="N45" i="11"/>
  <c r="M45" i="11"/>
  <c r="L45" i="11"/>
  <c r="K45" i="11"/>
  <c r="N44" i="11"/>
  <c r="M44" i="11"/>
  <c r="L44" i="11"/>
  <c r="K44" i="11"/>
  <c r="N43" i="11"/>
  <c r="M43" i="11"/>
  <c r="L43" i="11"/>
  <c r="K43" i="11"/>
  <c r="N42" i="11"/>
  <c r="M42" i="11"/>
  <c r="L42" i="11"/>
  <c r="K42" i="11"/>
  <c r="N41" i="11"/>
  <c r="M41" i="11"/>
  <c r="L41" i="11"/>
  <c r="K41" i="11"/>
  <c r="N40" i="11"/>
  <c r="M40" i="11"/>
  <c r="L40" i="11"/>
  <c r="K40" i="11"/>
  <c r="N39" i="11"/>
  <c r="M39" i="11"/>
  <c r="L39" i="11"/>
  <c r="K39" i="11"/>
  <c r="N38" i="11"/>
  <c r="M38" i="11"/>
  <c r="L38" i="11"/>
  <c r="K38" i="11"/>
  <c r="N37" i="11"/>
  <c r="M37" i="11"/>
  <c r="L37" i="11"/>
  <c r="K37" i="11"/>
  <c r="N36" i="11"/>
  <c r="M36" i="11"/>
  <c r="L36" i="11"/>
  <c r="K36" i="11"/>
  <c r="N35" i="11"/>
  <c r="M35" i="11"/>
  <c r="L35" i="11"/>
  <c r="K35" i="11"/>
  <c r="N34" i="11"/>
  <c r="M34" i="11"/>
  <c r="L34" i="11"/>
  <c r="K34" i="11"/>
  <c r="N33" i="11"/>
  <c r="M33" i="11"/>
  <c r="L33" i="11"/>
  <c r="K33" i="11"/>
  <c r="N32" i="11"/>
  <c r="M32" i="11"/>
  <c r="L32" i="11"/>
  <c r="K32" i="11"/>
  <c r="N31" i="11"/>
  <c r="M31" i="11"/>
  <c r="L31" i="11"/>
  <c r="K31" i="11"/>
  <c r="N30" i="11"/>
  <c r="M30" i="11"/>
  <c r="L30" i="11"/>
  <c r="K30" i="11"/>
  <c r="N29" i="11"/>
  <c r="M29" i="11"/>
  <c r="L29" i="11"/>
  <c r="K29" i="11"/>
  <c r="N28" i="11"/>
  <c r="M28" i="11"/>
  <c r="L28" i="11"/>
  <c r="K28" i="11"/>
  <c r="N27" i="11"/>
  <c r="M27" i="11"/>
  <c r="L27" i="11"/>
  <c r="K27" i="11"/>
  <c r="N26" i="11"/>
  <c r="M26" i="11"/>
  <c r="L26" i="11"/>
  <c r="K26" i="11"/>
  <c r="N25" i="11"/>
  <c r="M25" i="11"/>
  <c r="L25" i="11"/>
  <c r="K25" i="11"/>
  <c r="N24" i="11"/>
  <c r="M24" i="11"/>
  <c r="L24" i="11"/>
  <c r="K24" i="11"/>
  <c r="N23" i="11"/>
  <c r="M23" i="11"/>
  <c r="L23" i="11"/>
  <c r="K23" i="11"/>
  <c r="N22" i="11"/>
  <c r="M22" i="11"/>
  <c r="L22" i="11"/>
  <c r="K22" i="11"/>
  <c r="N21" i="11"/>
  <c r="M21" i="11"/>
  <c r="L21" i="11"/>
  <c r="K21" i="11"/>
  <c r="N20" i="11"/>
  <c r="M20" i="11"/>
  <c r="L20" i="11"/>
  <c r="K20" i="11"/>
  <c r="N19" i="11"/>
  <c r="M19" i="11"/>
  <c r="L19" i="11"/>
  <c r="K19" i="11"/>
  <c r="N18" i="11"/>
  <c r="M18" i="11"/>
  <c r="L18" i="11"/>
  <c r="K18" i="11"/>
  <c r="N17" i="11"/>
  <c r="M17" i="11"/>
  <c r="L17" i="11"/>
  <c r="K17" i="11"/>
  <c r="N16" i="11"/>
  <c r="M16" i="11"/>
  <c r="L16" i="11"/>
  <c r="K16" i="11"/>
  <c r="B12" i="1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N15" i="11"/>
  <c r="M15" i="11"/>
  <c r="L15" i="11"/>
  <c r="K15" i="11"/>
  <c r="N14" i="11"/>
  <c r="M14" i="11"/>
  <c r="L14" i="11"/>
  <c r="K14" i="11"/>
  <c r="N12" i="11"/>
  <c r="M12" i="11"/>
  <c r="L12" i="11"/>
  <c r="K12" i="11"/>
  <c r="N13" i="11"/>
  <c r="N11" i="11"/>
  <c r="M13" i="11"/>
  <c r="L13" i="11"/>
  <c r="K13" i="11"/>
  <c r="M11" i="11"/>
  <c r="L11" i="11"/>
  <c r="K11" i="11"/>
  <c r="B36" i="11" l="1"/>
  <c r="B37" i="11" s="1"/>
  <c r="B38" i="11"/>
  <c r="B39" i="11" s="1"/>
  <c r="B40" i="11" s="1"/>
  <c r="B41" i="11" s="1"/>
  <c r="B42" i="11" s="1"/>
  <c r="B43" i="11" s="1"/>
  <c r="B44" i="11" s="1"/>
  <c r="B45" i="11" s="1"/>
  <c r="B46" i="11" s="1"/>
  <c r="B47" i="11" s="1"/>
  <c r="B48" i="11" s="1"/>
  <c r="B49" i="11" s="1"/>
  <c r="O12" i="11"/>
  <c r="P12" i="11" s="1"/>
  <c r="H12" i="11" s="1"/>
  <c r="O14" i="11"/>
  <c r="P14" i="11" s="1"/>
  <c r="H14" i="11" s="1"/>
  <c r="O17" i="11"/>
  <c r="P17" i="11" s="1"/>
  <c r="H17" i="11" s="1"/>
  <c r="O19" i="11"/>
  <c r="P19" i="11" s="1"/>
  <c r="H19" i="11" s="1"/>
  <c r="O22" i="11"/>
  <c r="P22" i="11" s="1"/>
  <c r="H22" i="11" s="1"/>
  <c r="O26" i="11"/>
  <c r="P26" i="11" s="1"/>
  <c r="H26" i="11" s="1"/>
  <c r="O29" i="11"/>
  <c r="P29" i="11" s="1"/>
  <c r="H29" i="11" s="1"/>
  <c r="O31" i="11"/>
  <c r="P31" i="11" s="1"/>
  <c r="H31" i="11" s="1"/>
  <c r="O34" i="11"/>
  <c r="P34" i="11" s="1"/>
  <c r="H34" i="11" s="1"/>
  <c r="O36" i="11"/>
  <c r="P36" i="11" s="1"/>
  <c r="H36" i="11" s="1"/>
  <c r="O39" i="11"/>
  <c r="P39" i="11" s="1"/>
  <c r="H39" i="11" s="1"/>
  <c r="O44" i="11"/>
  <c r="P44" i="11" s="1"/>
  <c r="H44" i="11" s="1"/>
  <c r="O46" i="11"/>
  <c r="P46" i="11" s="1"/>
  <c r="H46" i="11" s="1"/>
  <c r="O48" i="11"/>
  <c r="P48" i="11" s="1"/>
  <c r="H48" i="11" s="1"/>
  <c r="O87" i="11"/>
  <c r="P87" i="11" s="1"/>
  <c r="H87" i="11" s="1"/>
  <c r="O94" i="11"/>
  <c r="P94" i="11" s="1"/>
  <c r="H94" i="11" s="1"/>
  <c r="O16" i="11"/>
  <c r="P16" i="11" s="1"/>
  <c r="H16" i="11" s="1"/>
  <c r="O18" i="11"/>
  <c r="P18" i="11" s="1"/>
  <c r="H18" i="11" s="1"/>
  <c r="O20" i="11"/>
  <c r="P20" i="11" s="1"/>
  <c r="H20" i="11" s="1"/>
  <c r="O21" i="11"/>
  <c r="P21" i="11" s="1"/>
  <c r="H21" i="11" s="1"/>
  <c r="O23" i="11"/>
  <c r="P23" i="11" s="1"/>
  <c r="H23" i="11" s="1"/>
  <c r="O24" i="11"/>
  <c r="P24" i="11" s="1"/>
  <c r="H24" i="11" s="1"/>
  <c r="O25" i="11"/>
  <c r="P25" i="11" s="1"/>
  <c r="H25" i="11" s="1"/>
  <c r="O27" i="11"/>
  <c r="P27" i="11" s="1"/>
  <c r="H27" i="11" s="1"/>
  <c r="O28" i="11"/>
  <c r="P28" i="11" s="1"/>
  <c r="H28" i="11" s="1"/>
  <c r="O30" i="11"/>
  <c r="P30" i="11" s="1"/>
  <c r="H30" i="11" s="1"/>
  <c r="O32" i="11"/>
  <c r="P32" i="11" s="1"/>
  <c r="H32" i="11" s="1"/>
  <c r="O33" i="11"/>
  <c r="P33" i="11" s="1"/>
  <c r="H33" i="11" s="1"/>
  <c r="O35" i="11"/>
  <c r="P35" i="11" s="1"/>
  <c r="H35" i="11" s="1"/>
  <c r="O37" i="11"/>
  <c r="P37" i="11" s="1"/>
  <c r="H37" i="11" s="1"/>
  <c r="O38" i="11"/>
  <c r="P38" i="11" s="1"/>
  <c r="H38" i="11" s="1"/>
  <c r="O40" i="11"/>
  <c r="P40" i="11" s="1"/>
  <c r="H40" i="11" s="1"/>
  <c r="O41" i="11"/>
  <c r="P41" i="11" s="1"/>
  <c r="H41" i="11" s="1"/>
  <c r="O42" i="11"/>
  <c r="P42" i="11" s="1"/>
  <c r="H42" i="11" s="1"/>
  <c r="O43" i="11"/>
  <c r="P43" i="11" s="1"/>
  <c r="H43" i="11" s="1"/>
  <c r="O45" i="11"/>
  <c r="P45" i="11" s="1"/>
  <c r="H45" i="11" s="1"/>
  <c r="O47" i="11"/>
  <c r="P47" i="11" s="1"/>
  <c r="H47" i="11" s="1"/>
  <c r="O49" i="11"/>
  <c r="P49" i="11" s="1"/>
  <c r="H49" i="11" s="1"/>
  <c r="O86" i="11"/>
  <c r="P86" i="11" s="1"/>
  <c r="H86" i="11" s="1"/>
  <c r="O88" i="11"/>
  <c r="P88" i="11" s="1"/>
  <c r="H88" i="11" s="1"/>
  <c r="O89" i="11"/>
  <c r="P89" i="11" s="1"/>
  <c r="H89" i="11" s="1"/>
  <c r="O90" i="11"/>
  <c r="P90" i="11" s="1"/>
  <c r="H90" i="11" s="1"/>
  <c r="O91" i="11"/>
  <c r="P91" i="11" s="1"/>
  <c r="H91" i="11" s="1"/>
  <c r="O92" i="11"/>
  <c r="P92" i="11" s="1"/>
  <c r="H92" i="11" s="1"/>
  <c r="O93" i="11"/>
  <c r="P93" i="11" s="1"/>
  <c r="H93" i="11" s="1"/>
  <c r="O95" i="11"/>
  <c r="P95" i="11" s="1"/>
  <c r="H95" i="11" s="1"/>
  <c r="O110" i="11"/>
  <c r="P110" i="11" s="1"/>
  <c r="H110" i="11" s="1"/>
  <c r="O15" i="11"/>
  <c r="P15" i="11" s="1"/>
  <c r="H15" i="11" s="1"/>
  <c r="O13" i="11"/>
  <c r="P13" i="11" s="1"/>
  <c r="H13" i="11" s="1"/>
  <c r="O11" i="11"/>
  <c r="P11" i="11" s="1"/>
  <c r="H11" i="11" s="1"/>
  <c r="E63" i="7"/>
  <c r="Q158" i="10"/>
  <c r="P158" i="10"/>
  <c r="O158" i="10"/>
  <c r="N158" i="10"/>
  <c r="M158" i="10"/>
  <c r="Q157" i="10"/>
  <c r="P157" i="10"/>
  <c r="O157" i="10"/>
  <c r="N157" i="10"/>
  <c r="M157" i="10"/>
  <c r="Q156" i="10"/>
  <c r="P156" i="10"/>
  <c r="O156" i="10"/>
  <c r="N156" i="10"/>
  <c r="M156" i="10"/>
  <c r="Q155" i="10"/>
  <c r="P155" i="10"/>
  <c r="O155" i="10"/>
  <c r="N155" i="10"/>
  <c r="M155" i="10"/>
  <c r="Q154" i="10"/>
  <c r="P154" i="10"/>
  <c r="O154" i="10"/>
  <c r="N154" i="10"/>
  <c r="M154" i="10"/>
  <c r="Q153" i="10"/>
  <c r="P153" i="10"/>
  <c r="O153" i="10"/>
  <c r="N153" i="10"/>
  <c r="M153" i="10"/>
  <c r="Q152" i="10"/>
  <c r="P152" i="10"/>
  <c r="O152" i="10"/>
  <c r="N152" i="10"/>
  <c r="M152" i="10"/>
  <c r="Q151" i="10"/>
  <c r="P151" i="10"/>
  <c r="O151" i="10"/>
  <c r="N151" i="10"/>
  <c r="M151" i="10"/>
  <c r="Q150" i="10"/>
  <c r="P150" i="10"/>
  <c r="O150" i="10"/>
  <c r="N150" i="10"/>
  <c r="M150" i="10"/>
  <c r="Q149" i="10"/>
  <c r="P149" i="10"/>
  <c r="O149" i="10"/>
  <c r="N149" i="10"/>
  <c r="M149" i="10"/>
  <c r="Q148" i="10"/>
  <c r="P148" i="10"/>
  <c r="O148" i="10"/>
  <c r="N148" i="10"/>
  <c r="M148" i="10"/>
  <c r="Q147" i="10"/>
  <c r="P147" i="10"/>
  <c r="O147" i="10"/>
  <c r="N147" i="10"/>
  <c r="M147" i="10"/>
  <c r="Q146" i="10"/>
  <c r="P146" i="10"/>
  <c r="O146" i="10"/>
  <c r="N146" i="10"/>
  <c r="M146" i="10"/>
  <c r="Q145" i="10"/>
  <c r="P145" i="10"/>
  <c r="O145" i="10"/>
  <c r="N145" i="10"/>
  <c r="M145" i="10"/>
  <c r="Q144" i="10"/>
  <c r="P144" i="10"/>
  <c r="O144" i="10"/>
  <c r="N144" i="10"/>
  <c r="M144" i="10"/>
  <c r="Q143" i="10"/>
  <c r="P143" i="10"/>
  <c r="O143" i="10"/>
  <c r="N143" i="10"/>
  <c r="M143" i="10"/>
  <c r="Q142" i="10"/>
  <c r="P142" i="10"/>
  <c r="O142" i="10"/>
  <c r="N142" i="10"/>
  <c r="M142" i="10"/>
  <c r="Q141" i="10"/>
  <c r="P141" i="10"/>
  <c r="O141" i="10"/>
  <c r="N141" i="10"/>
  <c r="M141" i="10"/>
  <c r="Q140" i="10"/>
  <c r="P140" i="10"/>
  <c r="O140" i="10"/>
  <c r="N140" i="10"/>
  <c r="M140" i="10"/>
  <c r="Q139" i="10"/>
  <c r="P139" i="10"/>
  <c r="O139" i="10"/>
  <c r="N139" i="10"/>
  <c r="M139" i="10"/>
  <c r="Q138" i="10"/>
  <c r="P138" i="10"/>
  <c r="O138" i="10"/>
  <c r="N138" i="10"/>
  <c r="M138" i="10"/>
  <c r="Q137" i="10"/>
  <c r="P137" i="10"/>
  <c r="O137" i="10"/>
  <c r="N137" i="10"/>
  <c r="M137" i="10"/>
  <c r="Q136" i="10"/>
  <c r="P136" i="10"/>
  <c r="O136" i="10"/>
  <c r="N136" i="10"/>
  <c r="M136" i="10"/>
  <c r="Q135" i="10"/>
  <c r="P135" i="10"/>
  <c r="O135" i="10"/>
  <c r="N135" i="10"/>
  <c r="M135" i="10"/>
  <c r="Q134" i="10"/>
  <c r="P134" i="10"/>
  <c r="O134" i="10"/>
  <c r="N134" i="10"/>
  <c r="M134" i="10"/>
  <c r="Q133" i="10"/>
  <c r="P133" i="10"/>
  <c r="O133" i="10"/>
  <c r="N133" i="10"/>
  <c r="M133" i="10"/>
  <c r="Q132" i="10"/>
  <c r="P132" i="10"/>
  <c r="O132" i="10"/>
  <c r="N132" i="10"/>
  <c r="M132" i="10"/>
  <c r="Q131" i="10"/>
  <c r="P131" i="10"/>
  <c r="O131" i="10"/>
  <c r="N131" i="10"/>
  <c r="M131" i="10"/>
  <c r="Q130" i="10"/>
  <c r="P130" i="10"/>
  <c r="O130" i="10"/>
  <c r="N130" i="10"/>
  <c r="M130" i="10"/>
  <c r="Q129" i="10"/>
  <c r="P129" i="10"/>
  <c r="O129" i="10"/>
  <c r="N129" i="10"/>
  <c r="M129" i="10"/>
  <c r="Q128" i="10"/>
  <c r="P128" i="10"/>
  <c r="O128" i="10"/>
  <c r="N128" i="10"/>
  <c r="M128" i="10"/>
  <c r="Q127" i="10"/>
  <c r="P127" i="10"/>
  <c r="O127" i="10"/>
  <c r="N127" i="10"/>
  <c r="M127" i="10"/>
  <c r="Q126" i="10"/>
  <c r="P126" i="10"/>
  <c r="O126" i="10"/>
  <c r="N126" i="10"/>
  <c r="M126" i="10"/>
  <c r="Q125" i="10"/>
  <c r="P125" i="10"/>
  <c r="O125" i="10"/>
  <c r="N125" i="10"/>
  <c r="M125" i="10"/>
  <c r="Q124" i="10"/>
  <c r="P124" i="10"/>
  <c r="O124" i="10"/>
  <c r="N124" i="10"/>
  <c r="M124" i="10"/>
  <c r="Q123" i="10"/>
  <c r="P123" i="10"/>
  <c r="O123" i="10"/>
  <c r="N123" i="10"/>
  <c r="M123" i="10"/>
  <c r="Q122" i="10"/>
  <c r="P122" i="10"/>
  <c r="O122" i="10"/>
  <c r="N122" i="10"/>
  <c r="M122" i="10"/>
  <c r="Q121" i="10"/>
  <c r="P121" i="10"/>
  <c r="O121" i="10"/>
  <c r="N121" i="10"/>
  <c r="M121" i="10"/>
  <c r="Q120" i="10"/>
  <c r="P120" i="10"/>
  <c r="O120" i="10"/>
  <c r="N120" i="10"/>
  <c r="M120" i="10"/>
  <c r="Q119" i="10"/>
  <c r="P119" i="10"/>
  <c r="O119" i="10"/>
  <c r="N119" i="10"/>
  <c r="M119" i="10"/>
  <c r="Q118" i="10"/>
  <c r="P118" i="10"/>
  <c r="O118" i="10"/>
  <c r="N118" i="10"/>
  <c r="M118" i="10"/>
  <c r="Q117" i="10"/>
  <c r="P117" i="10"/>
  <c r="O117" i="10"/>
  <c r="N117" i="10"/>
  <c r="M117" i="10"/>
  <c r="Q116" i="10"/>
  <c r="P116" i="10"/>
  <c r="O116" i="10"/>
  <c r="N116" i="10"/>
  <c r="M116" i="10"/>
  <c r="Q115" i="10"/>
  <c r="P115" i="10"/>
  <c r="O115" i="10"/>
  <c r="N115" i="10"/>
  <c r="M115" i="10"/>
  <c r="Q114" i="10"/>
  <c r="P114" i="10"/>
  <c r="O114" i="10"/>
  <c r="N114" i="10"/>
  <c r="M114" i="10"/>
  <c r="Q113" i="10"/>
  <c r="P113" i="10"/>
  <c r="O113" i="10"/>
  <c r="N113" i="10"/>
  <c r="M113" i="10"/>
  <c r="Q112" i="10"/>
  <c r="P112" i="10"/>
  <c r="O112" i="10"/>
  <c r="N112" i="10"/>
  <c r="M112" i="10"/>
  <c r="Q111" i="10"/>
  <c r="P111" i="10"/>
  <c r="O111" i="10"/>
  <c r="N111" i="10"/>
  <c r="M111" i="10"/>
  <c r="Q110" i="10"/>
  <c r="P110" i="10"/>
  <c r="O110" i="10"/>
  <c r="N110" i="10"/>
  <c r="M110" i="10"/>
  <c r="Q109" i="10"/>
  <c r="P109" i="10"/>
  <c r="O109" i="10"/>
  <c r="N109" i="10"/>
  <c r="M109" i="10"/>
  <c r="G211" i="10"/>
  <c r="K211" i="10" s="1"/>
  <c r="G209" i="8"/>
  <c r="K209" i="8" s="1"/>
  <c r="H209" i="8"/>
  <c r="I209" i="8"/>
  <c r="B50" i="11" l="1"/>
  <c r="B51" i="11" s="1"/>
  <c r="B52" i="11" s="1"/>
  <c r="B53" i="11" s="1"/>
  <c r="B54" i="11" s="1"/>
  <c r="B55" i="11" s="1"/>
  <c r="B56" i="11" s="1"/>
  <c r="B57" i="11" s="1"/>
  <c r="B58" i="11" s="1"/>
  <c r="B59" i="11" s="1"/>
  <c r="K10" i="10"/>
  <c r="V211" i="10"/>
  <c r="P4" i="11"/>
  <c r="O4" i="11" s="1"/>
  <c r="S208" i="8"/>
  <c r="R208" i="8"/>
  <c r="Q208" i="8"/>
  <c r="P208" i="8"/>
  <c r="O208" i="8"/>
  <c r="N208" i="8"/>
  <c r="M208" i="8"/>
  <c r="S207" i="8"/>
  <c r="R207" i="8"/>
  <c r="Q207" i="8"/>
  <c r="P207" i="8"/>
  <c r="O207" i="8"/>
  <c r="N207" i="8"/>
  <c r="M207" i="8"/>
  <c r="T207" i="8" s="1"/>
  <c r="V207" i="8" s="1"/>
  <c r="S206" i="8"/>
  <c r="R206" i="8"/>
  <c r="Q206" i="8"/>
  <c r="P206" i="8"/>
  <c r="O206" i="8"/>
  <c r="N206" i="8"/>
  <c r="M206" i="8"/>
  <c r="S205" i="8"/>
  <c r="R205" i="8"/>
  <c r="Q205" i="8"/>
  <c r="P205" i="8"/>
  <c r="O205" i="8"/>
  <c r="N205" i="8"/>
  <c r="M205" i="8"/>
  <c r="S204" i="8"/>
  <c r="R204" i="8"/>
  <c r="Q204" i="8"/>
  <c r="P204" i="8"/>
  <c r="O204" i="8"/>
  <c r="N204" i="8"/>
  <c r="M204" i="8"/>
  <c r="S203" i="8"/>
  <c r="R203" i="8"/>
  <c r="Q203" i="8"/>
  <c r="P203" i="8"/>
  <c r="O203" i="8"/>
  <c r="N203" i="8"/>
  <c r="M203" i="8"/>
  <c r="T203" i="8" s="1"/>
  <c r="V203" i="8" s="1"/>
  <c r="S202" i="8"/>
  <c r="R202" i="8"/>
  <c r="Q202" i="8"/>
  <c r="P202" i="8"/>
  <c r="O202" i="8"/>
  <c r="N202" i="8"/>
  <c r="M202" i="8"/>
  <c r="S201" i="8"/>
  <c r="R201" i="8"/>
  <c r="Q201" i="8"/>
  <c r="P201" i="8"/>
  <c r="O201" i="8"/>
  <c r="N201" i="8"/>
  <c r="M201" i="8"/>
  <c r="S200" i="8"/>
  <c r="R200" i="8"/>
  <c r="Q200" i="8"/>
  <c r="P200" i="8"/>
  <c r="O200" i="8"/>
  <c r="N200" i="8"/>
  <c r="M200" i="8"/>
  <c r="S199" i="8"/>
  <c r="R199" i="8"/>
  <c r="Q199" i="8"/>
  <c r="P199" i="8"/>
  <c r="O199" i="8"/>
  <c r="N199" i="8"/>
  <c r="M199" i="8"/>
  <c r="T199" i="8" s="1"/>
  <c r="V199" i="8" s="1"/>
  <c r="S198" i="8"/>
  <c r="R198" i="8"/>
  <c r="Q198" i="8"/>
  <c r="P198" i="8"/>
  <c r="O198" i="8"/>
  <c r="N198" i="8"/>
  <c r="M198" i="8"/>
  <c r="S197" i="8"/>
  <c r="R197" i="8"/>
  <c r="Q197" i="8"/>
  <c r="P197" i="8"/>
  <c r="O197" i="8"/>
  <c r="N197" i="8"/>
  <c r="M197" i="8"/>
  <c r="S196" i="8"/>
  <c r="R196" i="8"/>
  <c r="Q196" i="8"/>
  <c r="P196" i="8"/>
  <c r="O196" i="8"/>
  <c r="N196" i="8"/>
  <c r="M196" i="8"/>
  <c r="S195" i="8"/>
  <c r="R195" i="8"/>
  <c r="Q195" i="8"/>
  <c r="P195" i="8"/>
  <c r="O195" i="8"/>
  <c r="N195" i="8"/>
  <c r="M195" i="8"/>
  <c r="T195" i="8" s="1"/>
  <c r="V195" i="8" s="1"/>
  <c r="S194" i="8"/>
  <c r="R194" i="8"/>
  <c r="Q194" i="8"/>
  <c r="P194" i="8"/>
  <c r="O194" i="8"/>
  <c r="N194" i="8"/>
  <c r="M194" i="8"/>
  <c r="S193" i="8"/>
  <c r="R193" i="8"/>
  <c r="Q193" i="8"/>
  <c r="P193" i="8"/>
  <c r="O193" i="8"/>
  <c r="N193" i="8"/>
  <c r="M193" i="8"/>
  <c r="S192" i="8"/>
  <c r="R192" i="8"/>
  <c r="Q192" i="8"/>
  <c r="P192" i="8"/>
  <c r="O192" i="8"/>
  <c r="N192" i="8"/>
  <c r="M192" i="8"/>
  <c r="S191" i="8"/>
  <c r="R191" i="8"/>
  <c r="Q191" i="8"/>
  <c r="P191" i="8"/>
  <c r="O191" i="8"/>
  <c r="N191" i="8"/>
  <c r="M191" i="8"/>
  <c r="T191" i="8" s="1"/>
  <c r="V191" i="8" s="1"/>
  <c r="S190" i="8"/>
  <c r="R190" i="8"/>
  <c r="Q190" i="8"/>
  <c r="P190" i="8"/>
  <c r="O190" i="8"/>
  <c r="N190" i="8"/>
  <c r="M190" i="8"/>
  <c r="S189" i="8"/>
  <c r="R189" i="8"/>
  <c r="Q189" i="8"/>
  <c r="P189" i="8"/>
  <c r="O189" i="8"/>
  <c r="N189" i="8"/>
  <c r="M189" i="8"/>
  <c r="S188" i="8"/>
  <c r="R188" i="8"/>
  <c r="Q188" i="8"/>
  <c r="P188" i="8"/>
  <c r="O188" i="8"/>
  <c r="N188" i="8"/>
  <c r="M188" i="8"/>
  <c r="S187" i="8"/>
  <c r="R187" i="8"/>
  <c r="Q187" i="8"/>
  <c r="P187" i="8"/>
  <c r="O187" i="8"/>
  <c r="N187" i="8"/>
  <c r="M187" i="8"/>
  <c r="T187" i="8" s="1"/>
  <c r="V187" i="8" s="1"/>
  <c r="S186" i="8"/>
  <c r="R186" i="8"/>
  <c r="Q186" i="8"/>
  <c r="P186" i="8"/>
  <c r="O186" i="8"/>
  <c r="N186" i="8"/>
  <c r="M186" i="8"/>
  <c r="S185" i="8"/>
  <c r="R185" i="8"/>
  <c r="Q185" i="8"/>
  <c r="P185" i="8"/>
  <c r="O185" i="8"/>
  <c r="N185" i="8"/>
  <c r="M185" i="8"/>
  <c r="S184" i="8"/>
  <c r="R184" i="8"/>
  <c r="Q184" i="8"/>
  <c r="P184" i="8"/>
  <c r="O184" i="8"/>
  <c r="N184" i="8"/>
  <c r="M184" i="8"/>
  <c r="S183" i="8"/>
  <c r="R183" i="8"/>
  <c r="Q183" i="8"/>
  <c r="P183" i="8"/>
  <c r="O183" i="8"/>
  <c r="N183" i="8"/>
  <c r="M183" i="8"/>
  <c r="T183" i="8" s="1"/>
  <c r="V183" i="8" s="1"/>
  <c r="S182" i="8"/>
  <c r="R182" i="8"/>
  <c r="Q182" i="8"/>
  <c r="P182" i="8"/>
  <c r="O182" i="8"/>
  <c r="N182" i="8"/>
  <c r="M182" i="8"/>
  <c r="S181" i="8"/>
  <c r="R181" i="8"/>
  <c r="Q181" i="8"/>
  <c r="P181" i="8"/>
  <c r="O181" i="8"/>
  <c r="N181" i="8"/>
  <c r="M181" i="8"/>
  <c r="S180" i="8"/>
  <c r="R180" i="8"/>
  <c r="Q180" i="8"/>
  <c r="P180" i="8"/>
  <c r="O180" i="8"/>
  <c r="N180" i="8"/>
  <c r="M180" i="8"/>
  <c r="S179" i="8"/>
  <c r="R179" i="8"/>
  <c r="Q179" i="8"/>
  <c r="P179" i="8"/>
  <c r="O179" i="8"/>
  <c r="N179" i="8"/>
  <c r="M179" i="8"/>
  <c r="T179" i="8" s="1"/>
  <c r="V179" i="8" s="1"/>
  <c r="S178" i="8"/>
  <c r="R178" i="8"/>
  <c r="Q178" i="8"/>
  <c r="P178" i="8"/>
  <c r="O178" i="8"/>
  <c r="N178" i="8"/>
  <c r="M178" i="8"/>
  <c r="S177" i="8"/>
  <c r="R177" i="8"/>
  <c r="Q177" i="8"/>
  <c r="P177" i="8"/>
  <c r="O177" i="8"/>
  <c r="N177" i="8"/>
  <c r="M177" i="8"/>
  <c r="S176" i="8"/>
  <c r="R176" i="8"/>
  <c r="Q176" i="8"/>
  <c r="P176" i="8"/>
  <c r="O176" i="8"/>
  <c r="N176" i="8"/>
  <c r="M176" i="8"/>
  <c r="S175" i="8"/>
  <c r="R175" i="8"/>
  <c r="Q175" i="8"/>
  <c r="P175" i="8"/>
  <c r="O175" i="8"/>
  <c r="N175" i="8"/>
  <c r="M175" i="8"/>
  <c r="T175" i="8" s="1"/>
  <c r="V175" i="8" s="1"/>
  <c r="S174" i="8"/>
  <c r="R174" i="8"/>
  <c r="Q174" i="8"/>
  <c r="P174" i="8"/>
  <c r="O174" i="8"/>
  <c r="N174" i="8"/>
  <c r="M174" i="8"/>
  <c r="S173" i="8"/>
  <c r="R173" i="8"/>
  <c r="Q173" i="8"/>
  <c r="P173" i="8"/>
  <c r="O173" i="8"/>
  <c r="N173" i="8"/>
  <c r="M173" i="8"/>
  <c r="S172" i="8"/>
  <c r="R172" i="8"/>
  <c r="Q172" i="8"/>
  <c r="P172" i="8"/>
  <c r="O172" i="8"/>
  <c r="N172" i="8"/>
  <c r="M172" i="8"/>
  <c r="S171" i="8"/>
  <c r="R171" i="8"/>
  <c r="Q171" i="8"/>
  <c r="P171" i="8"/>
  <c r="O171" i="8"/>
  <c r="N171" i="8"/>
  <c r="M171" i="8"/>
  <c r="T171" i="8" s="1"/>
  <c r="V171" i="8" s="1"/>
  <c r="S170" i="8"/>
  <c r="R170" i="8"/>
  <c r="Q170" i="8"/>
  <c r="P170" i="8"/>
  <c r="O170" i="8"/>
  <c r="N170" i="8"/>
  <c r="M170" i="8"/>
  <c r="S169" i="8"/>
  <c r="R169" i="8"/>
  <c r="Q169" i="8"/>
  <c r="P169" i="8"/>
  <c r="O169" i="8"/>
  <c r="N169" i="8"/>
  <c r="M169" i="8"/>
  <c r="S168" i="8"/>
  <c r="R168" i="8"/>
  <c r="Q168" i="8"/>
  <c r="P168" i="8"/>
  <c r="O168" i="8"/>
  <c r="N168" i="8"/>
  <c r="M168" i="8"/>
  <c r="S167" i="8"/>
  <c r="R167" i="8"/>
  <c r="Q167" i="8"/>
  <c r="P167" i="8"/>
  <c r="O167" i="8"/>
  <c r="N167" i="8"/>
  <c r="M167" i="8"/>
  <c r="T167" i="8" s="1"/>
  <c r="V167" i="8" s="1"/>
  <c r="S166" i="8"/>
  <c r="R166" i="8"/>
  <c r="Q166" i="8"/>
  <c r="P166" i="8"/>
  <c r="O166" i="8"/>
  <c r="N166" i="8"/>
  <c r="M166" i="8"/>
  <c r="S165" i="8"/>
  <c r="R165" i="8"/>
  <c r="Q165" i="8"/>
  <c r="P165" i="8"/>
  <c r="O165" i="8"/>
  <c r="N165" i="8"/>
  <c r="M165" i="8"/>
  <c r="S164" i="8"/>
  <c r="R164" i="8"/>
  <c r="Q164" i="8"/>
  <c r="P164" i="8"/>
  <c r="O164" i="8"/>
  <c r="N164" i="8"/>
  <c r="M164" i="8"/>
  <c r="S163" i="8"/>
  <c r="R163" i="8"/>
  <c r="Q163" i="8"/>
  <c r="P163" i="8"/>
  <c r="O163" i="8"/>
  <c r="N163" i="8"/>
  <c r="M163" i="8"/>
  <c r="T163" i="8" s="1"/>
  <c r="V163" i="8" s="1"/>
  <c r="S162" i="8"/>
  <c r="R162" i="8"/>
  <c r="Q162" i="8"/>
  <c r="P162" i="8"/>
  <c r="O162" i="8"/>
  <c r="N162" i="8"/>
  <c r="M162" i="8"/>
  <c r="S161" i="8"/>
  <c r="R161" i="8"/>
  <c r="Q161" i="8"/>
  <c r="P161" i="8"/>
  <c r="O161" i="8"/>
  <c r="N161" i="8"/>
  <c r="M161" i="8"/>
  <c r="S160" i="8"/>
  <c r="R160" i="8"/>
  <c r="Q160" i="8"/>
  <c r="P160" i="8"/>
  <c r="O160" i="8"/>
  <c r="N160" i="8"/>
  <c r="M160" i="8"/>
  <c r="S159" i="8"/>
  <c r="R159" i="8"/>
  <c r="Q159" i="8"/>
  <c r="P159" i="8"/>
  <c r="O159" i="8"/>
  <c r="N159" i="8"/>
  <c r="M159" i="8"/>
  <c r="T159" i="8" s="1"/>
  <c r="V159" i="8" s="1"/>
  <c r="S158" i="8"/>
  <c r="R158" i="8"/>
  <c r="Q158" i="8"/>
  <c r="P158" i="8"/>
  <c r="O158" i="8"/>
  <c r="N158" i="8"/>
  <c r="M158" i="8"/>
  <c r="S157" i="8"/>
  <c r="R157" i="8"/>
  <c r="Q157" i="8"/>
  <c r="P157" i="8"/>
  <c r="O157" i="8"/>
  <c r="N157" i="8"/>
  <c r="M157" i="8"/>
  <c r="S156" i="8"/>
  <c r="R156" i="8"/>
  <c r="Q156" i="8"/>
  <c r="P156" i="8"/>
  <c r="O156" i="8"/>
  <c r="N156" i="8"/>
  <c r="M156" i="8"/>
  <c r="S155" i="8"/>
  <c r="R155" i="8"/>
  <c r="Q155" i="8"/>
  <c r="P155" i="8"/>
  <c r="O155" i="8"/>
  <c r="N155" i="8"/>
  <c r="M155" i="8"/>
  <c r="T155" i="8" s="1"/>
  <c r="V155" i="8" s="1"/>
  <c r="S154" i="8"/>
  <c r="R154" i="8"/>
  <c r="Q154" i="8"/>
  <c r="P154" i="8"/>
  <c r="O154" i="8"/>
  <c r="N154" i="8"/>
  <c r="M154" i="8"/>
  <c r="S153" i="8"/>
  <c r="R153" i="8"/>
  <c r="Q153" i="8"/>
  <c r="P153" i="8"/>
  <c r="O153" i="8"/>
  <c r="N153" i="8"/>
  <c r="M153" i="8"/>
  <c r="S152" i="8"/>
  <c r="R152" i="8"/>
  <c r="Q152" i="8"/>
  <c r="P152" i="8"/>
  <c r="O152" i="8"/>
  <c r="N152" i="8"/>
  <c r="M152" i="8"/>
  <c r="S151" i="8"/>
  <c r="R151" i="8"/>
  <c r="Q151" i="8"/>
  <c r="P151" i="8"/>
  <c r="O151" i="8"/>
  <c r="N151" i="8"/>
  <c r="M151" i="8"/>
  <c r="T151" i="8" s="1"/>
  <c r="V151" i="8" s="1"/>
  <c r="S150" i="8"/>
  <c r="R150" i="8"/>
  <c r="Q150" i="8"/>
  <c r="P150" i="8"/>
  <c r="O150" i="8"/>
  <c r="N150" i="8"/>
  <c r="M150" i="8"/>
  <c r="S149" i="8"/>
  <c r="R149" i="8"/>
  <c r="Q149" i="8"/>
  <c r="P149" i="8"/>
  <c r="O149" i="8"/>
  <c r="N149" i="8"/>
  <c r="M149" i="8"/>
  <c r="S148" i="8"/>
  <c r="R148" i="8"/>
  <c r="Q148" i="8"/>
  <c r="P148" i="8"/>
  <c r="O148" i="8"/>
  <c r="N148" i="8"/>
  <c r="M148" i="8"/>
  <c r="S147" i="8"/>
  <c r="R147" i="8"/>
  <c r="Q147" i="8"/>
  <c r="P147" i="8"/>
  <c r="O147" i="8"/>
  <c r="N147" i="8"/>
  <c r="M147" i="8"/>
  <c r="T147" i="8" s="1"/>
  <c r="V147" i="8" s="1"/>
  <c r="S146" i="8"/>
  <c r="R146" i="8"/>
  <c r="Q146" i="8"/>
  <c r="P146" i="8"/>
  <c r="O146" i="8"/>
  <c r="N146" i="8"/>
  <c r="M146" i="8"/>
  <c r="S145" i="8"/>
  <c r="R145" i="8"/>
  <c r="Q145" i="8"/>
  <c r="P145" i="8"/>
  <c r="O145" i="8"/>
  <c r="N145" i="8"/>
  <c r="M145" i="8"/>
  <c r="S144" i="8"/>
  <c r="R144" i="8"/>
  <c r="Q144" i="8"/>
  <c r="P144" i="8"/>
  <c r="O144" i="8"/>
  <c r="N144" i="8"/>
  <c r="M144" i="8"/>
  <c r="S143" i="8"/>
  <c r="R143" i="8"/>
  <c r="Q143" i="8"/>
  <c r="P143" i="8"/>
  <c r="O143" i="8"/>
  <c r="N143" i="8"/>
  <c r="M143" i="8"/>
  <c r="T143" i="8" s="1"/>
  <c r="V143" i="8" s="1"/>
  <c r="S142" i="8"/>
  <c r="R142" i="8"/>
  <c r="Q142" i="8"/>
  <c r="P142" i="8"/>
  <c r="O142" i="8"/>
  <c r="N142" i="8"/>
  <c r="M142" i="8"/>
  <c r="S141" i="8"/>
  <c r="R141" i="8"/>
  <c r="Q141" i="8"/>
  <c r="P141" i="8"/>
  <c r="O141" i="8"/>
  <c r="N141" i="8"/>
  <c r="M141" i="8"/>
  <c r="S140" i="8"/>
  <c r="R140" i="8"/>
  <c r="Q140" i="8"/>
  <c r="P140" i="8"/>
  <c r="O140" i="8"/>
  <c r="N140" i="8"/>
  <c r="M140" i="8"/>
  <c r="S139" i="8"/>
  <c r="R139" i="8"/>
  <c r="Q139" i="8"/>
  <c r="P139" i="8"/>
  <c r="O139" i="8"/>
  <c r="N139" i="8"/>
  <c r="M139" i="8"/>
  <c r="T139" i="8" s="1"/>
  <c r="V139" i="8" s="1"/>
  <c r="S138" i="8"/>
  <c r="R138" i="8"/>
  <c r="Q138" i="8"/>
  <c r="P138" i="8"/>
  <c r="O138" i="8"/>
  <c r="N138" i="8"/>
  <c r="M138" i="8"/>
  <c r="S137" i="8"/>
  <c r="R137" i="8"/>
  <c r="Q137" i="8"/>
  <c r="P137" i="8"/>
  <c r="O137" i="8"/>
  <c r="N137" i="8"/>
  <c r="M137" i="8"/>
  <c r="S136" i="8"/>
  <c r="R136" i="8"/>
  <c r="Q136" i="8"/>
  <c r="P136" i="8"/>
  <c r="O136" i="8"/>
  <c r="N136" i="8"/>
  <c r="M136" i="8"/>
  <c r="S135" i="8"/>
  <c r="R135" i="8"/>
  <c r="Q135" i="8"/>
  <c r="P135" i="8"/>
  <c r="O135" i="8"/>
  <c r="N135" i="8"/>
  <c r="M135" i="8"/>
  <c r="T135" i="8" s="1"/>
  <c r="V135" i="8" s="1"/>
  <c r="S134" i="8"/>
  <c r="R134" i="8"/>
  <c r="Q134" i="8"/>
  <c r="P134" i="8"/>
  <c r="O134" i="8"/>
  <c r="N134" i="8"/>
  <c r="M134" i="8"/>
  <c r="S133" i="8"/>
  <c r="R133" i="8"/>
  <c r="Q133" i="8"/>
  <c r="P133" i="8"/>
  <c r="O133" i="8"/>
  <c r="N133" i="8"/>
  <c r="M133" i="8"/>
  <c r="S132" i="8"/>
  <c r="R132" i="8"/>
  <c r="Q132" i="8"/>
  <c r="P132" i="8"/>
  <c r="O132" i="8"/>
  <c r="N132" i="8"/>
  <c r="M132" i="8"/>
  <c r="S131" i="8"/>
  <c r="R131" i="8"/>
  <c r="Q131" i="8"/>
  <c r="P131" i="8"/>
  <c r="O131" i="8"/>
  <c r="N131" i="8"/>
  <c r="M131" i="8"/>
  <c r="T131" i="8" s="1"/>
  <c r="V131" i="8" s="1"/>
  <c r="S130" i="8"/>
  <c r="R130" i="8"/>
  <c r="Q130" i="8"/>
  <c r="P130" i="8"/>
  <c r="O130" i="8"/>
  <c r="N130" i="8"/>
  <c r="M130" i="8"/>
  <c r="S129" i="8"/>
  <c r="R129" i="8"/>
  <c r="Q129" i="8"/>
  <c r="P129" i="8"/>
  <c r="O129" i="8"/>
  <c r="N129" i="8"/>
  <c r="M129" i="8"/>
  <c r="S128" i="8"/>
  <c r="R128" i="8"/>
  <c r="Q128" i="8"/>
  <c r="P128" i="8"/>
  <c r="O128" i="8"/>
  <c r="N128" i="8"/>
  <c r="M128" i="8"/>
  <c r="S127" i="8"/>
  <c r="R127" i="8"/>
  <c r="Q127" i="8"/>
  <c r="P127" i="8"/>
  <c r="O127" i="8"/>
  <c r="N127" i="8"/>
  <c r="M127" i="8"/>
  <c r="T127" i="8" s="1"/>
  <c r="V127" i="8" s="1"/>
  <c r="S126" i="8"/>
  <c r="R126" i="8"/>
  <c r="Q126" i="8"/>
  <c r="P126" i="8"/>
  <c r="O126" i="8"/>
  <c r="N126" i="8"/>
  <c r="M126" i="8"/>
  <c r="S125" i="8"/>
  <c r="R125" i="8"/>
  <c r="Q125" i="8"/>
  <c r="P125" i="8"/>
  <c r="O125" i="8"/>
  <c r="N125" i="8"/>
  <c r="M125" i="8"/>
  <c r="S124" i="8"/>
  <c r="R124" i="8"/>
  <c r="Q124" i="8"/>
  <c r="P124" i="8"/>
  <c r="O124" i="8"/>
  <c r="N124" i="8"/>
  <c r="M124" i="8"/>
  <c r="S123" i="8"/>
  <c r="R123" i="8"/>
  <c r="Q123" i="8"/>
  <c r="P123" i="8"/>
  <c r="O123" i="8"/>
  <c r="N123" i="8"/>
  <c r="M123" i="8"/>
  <c r="T123" i="8" s="1"/>
  <c r="V123" i="8" s="1"/>
  <c r="S122" i="8"/>
  <c r="R122" i="8"/>
  <c r="Q122" i="8"/>
  <c r="P122" i="8"/>
  <c r="O122" i="8"/>
  <c r="N122" i="8"/>
  <c r="M122" i="8"/>
  <c r="S121" i="8"/>
  <c r="R121" i="8"/>
  <c r="Q121" i="8"/>
  <c r="P121" i="8"/>
  <c r="O121" i="8"/>
  <c r="N121" i="8"/>
  <c r="M121" i="8"/>
  <c r="S120" i="8"/>
  <c r="R120" i="8"/>
  <c r="Q120" i="8"/>
  <c r="P120" i="8"/>
  <c r="O120" i="8"/>
  <c r="N120" i="8"/>
  <c r="M120" i="8"/>
  <c r="S119" i="8"/>
  <c r="R119" i="8"/>
  <c r="Q119" i="8"/>
  <c r="P119" i="8"/>
  <c r="O119" i="8"/>
  <c r="N119" i="8"/>
  <c r="M119" i="8"/>
  <c r="T119" i="8" s="1"/>
  <c r="V119" i="8" s="1"/>
  <c r="S118" i="8"/>
  <c r="R118" i="8"/>
  <c r="Q118" i="8"/>
  <c r="P118" i="8"/>
  <c r="O118" i="8"/>
  <c r="N118" i="8"/>
  <c r="M118" i="8"/>
  <c r="S117" i="8"/>
  <c r="R117" i="8"/>
  <c r="Q117" i="8"/>
  <c r="P117" i="8"/>
  <c r="O117" i="8"/>
  <c r="N117" i="8"/>
  <c r="M117" i="8"/>
  <c r="S116" i="8"/>
  <c r="R116" i="8"/>
  <c r="Q116" i="8"/>
  <c r="P116" i="8"/>
  <c r="O116" i="8"/>
  <c r="N116" i="8"/>
  <c r="M116" i="8"/>
  <c r="S115" i="8"/>
  <c r="R115" i="8"/>
  <c r="Q115" i="8"/>
  <c r="P115" i="8"/>
  <c r="O115" i="8"/>
  <c r="N115" i="8"/>
  <c r="M115" i="8"/>
  <c r="T115" i="8" s="1"/>
  <c r="V115" i="8" s="1"/>
  <c r="S114" i="8"/>
  <c r="R114" i="8"/>
  <c r="Q114" i="8"/>
  <c r="P114" i="8"/>
  <c r="O114" i="8"/>
  <c r="N114" i="8"/>
  <c r="M114" i="8"/>
  <c r="S113" i="8"/>
  <c r="R113" i="8"/>
  <c r="Q113" i="8"/>
  <c r="P113" i="8"/>
  <c r="O113" i="8"/>
  <c r="N113" i="8"/>
  <c r="M113" i="8"/>
  <c r="S112" i="8"/>
  <c r="R112" i="8"/>
  <c r="Q112" i="8"/>
  <c r="P112" i="8"/>
  <c r="O112" i="8"/>
  <c r="N112" i="8"/>
  <c r="M112" i="8"/>
  <c r="S111" i="8"/>
  <c r="R111" i="8"/>
  <c r="Q111" i="8"/>
  <c r="P111" i="8"/>
  <c r="O111" i="8"/>
  <c r="N111" i="8"/>
  <c r="M111" i="8"/>
  <c r="T111" i="8" s="1"/>
  <c r="V111" i="8" s="1"/>
  <c r="S110" i="8"/>
  <c r="R110" i="8"/>
  <c r="Q110" i="8"/>
  <c r="P110" i="8"/>
  <c r="O110" i="8"/>
  <c r="N110" i="8"/>
  <c r="M110" i="8"/>
  <c r="S109" i="8"/>
  <c r="R109" i="8"/>
  <c r="Q109" i="8"/>
  <c r="P109" i="8"/>
  <c r="O109" i="8"/>
  <c r="N109" i="8"/>
  <c r="M109" i="8"/>
  <c r="S108" i="8"/>
  <c r="R108" i="8"/>
  <c r="Q108" i="8"/>
  <c r="P108" i="8"/>
  <c r="O108" i="8"/>
  <c r="N108" i="8"/>
  <c r="M108" i="8"/>
  <c r="S107" i="8"/>
  <c r="R107" i="8"/>
  <c r="Q107" i="8"/>
  <c r="P107" i="8"/>
  <c r="O107" i="8"/>
  <c r="N107" i="8"/>
  <c r="M107" i="8"/>
  <c r="T107" i="8" s="1"/>
  <c r="V107" i="8" s="1"/>
  <c r="S106" i="8"/>
  <c r="R106" i="8"/>
  <c r="Q106" i="8"/>
  <c r="P106" i="8"/>
  <c r="O106" i="8"/>
  <c r="N106" i="8"/>
  <c r="M106" i="8"/>
  <c r="S105" i="8"/>
  <c r="R105" i="8"/>
  <c r="Q105" i="8"/>
  <c r="P105" i="8"/>
  <c r="O105" i="8"/>
  <c r="N105" i="8"/>
  <c r="M105" i="8"/>
  <c r="S104" i="8"/>
  <c r="R104" i="8"/>
  <c r="Q104" i="8"/>
  <c r="P104" i="8"/>
  <c r="O104" i="8"/>
  <c r="N104" i="8"/>
  <c r="M104" i="8"/>
  <c r="S103" i="8"/>
  <c r="R103" i="8"/>
  <c r="Q103" i="8"/>
  <c r="P103" i="8"/>
  <c r="O103" i="8"/>
  <c r="N103" i="8"/>
  <c r="M103" i="8"/>
  <c r="T103" i="8" s="1"/>
  <c r="V103" i="8" s="1"/>
  <c r="S102" i="8"/>
  <c r="R102" i="8"/>
  <c r="Q102" i="8"/>
  <c r="P102" i="8"/>
  <c r="O102" i="8"/>
  <c r="N102" i="8"/>
  <c r="M102" i="8"/>
  <c r="S101" i="8"/>
  <c r="R101" i="8"/>
  <c r="Q101" i="8"/>
  <c r="P101" i="8"/>
  <c r="O101" i="8"/>
  <c r="N101" i="8"/>
  <c r="M101" i="8"/>
  <c r="S100" i="8"/>
  <c r="R100" i="8"/>
  <c r="Q100" i="8"/>
  <c r="P100" i="8"/>
  <c r="O100" i="8"/>
  <c r="N100" i="8"/>
  <c r="M100" i="8"/>
  <c r="S99" i="8"/>
  <c r="R99" i="8"/>
  <c r="Q99" i="8"/>
  <c r="P99" i="8"/>
  <c r="O99" i="8"/>
  <c r="N99" i="8"/>
  <c r="M99" i="8"/>
  <c r="T99" i="8" s="1"/>
  <c r="V99" i="8" s="1"/>
  <c r="S98" i="8"/>
  <c r="R98" i="8"/>
  <c r="Q98" i="8"/>
  <c r="P98" i="8"/>
  <c r="O98" i="8"/>
  <c r="N98" i="8"/>
  <c r="M98" i="8"/>
  <c r="S97" i="8"/>
  <c r="R97" i="8"/>
  <c r="Q97" i="8"/>
  <c r="P97" i="8"/>
  <c r="O97" i="8"/>
  <c r="N97" i="8"/>
  <c r="M97" i="8"/>
  <c r="S96" i="8"/>
  <c r="R96" i="8"/>
  <c r="Q96" i="8"/>
  <c r="P96" i="8"/>
  <c r="O96" i="8"/>
  <c r="N96" i="8"/>
  <c r="M96" i="8"/>
  <c r="S95" i="8"/>
  <c r="R95" i="8"/>
  <c r="Q95" i="8"/>
  <c r="P95" i="8"/>
  <c r="O95" i="8"/>
  <c r="N95" i="8"/>
  <c r="M95" i="8"/>
  <c r="T95" i="8" s="1"/>
  <c r="V95" i="8" s="1"/>
  <c r="S94" i="8"/>
  <c r="R94" i="8"/>
  <c r="Q94" i="8"/>
  <c r="P94" i="8"/>
  <c r="O94" i="8"/>
  <c r="N94" i="8"/>
  <c r="M94" i="8"/>
  <c r="S93" i="8"/>
  <c r="R93" i="8"/>
  <c r="Q93" i="8"/>
  <c r="P93" i="8"/>
  <c r="O93" i="8"/>
  <c r="N93" i="8"/>
  <c r="M93" i="8"/>
  <c r="S92" i="8"/>
  <c r="R92" i="8"/>
  <c r="Q92" i="8"/>
  <c r="P92" i="8"/>
  <c r="O92" i="8"/>
  <c r="N92" i="8"/>
  <c r="M92" i="8"/>
  <c r="S91" i="8"/>
  <c r="R91" i="8"/>
  <c r="Q91" i="8"/>
  <c r="P91" i="8"/>
  <c r="O91" i="8"/>
  <c r="N91" i="8"/>
  <c r="M91" i="8"/>
  <c r="T91" i="8" s="1"/>
  <c r="V91" i="8" s="1"/>
  <c r="S90" i="8"/>
  <c r="R90" i="8"/>
  <c r="Q90" i="8"/>
  <c r="P90" i="8"/>
  <c r="O90" i="8"/>
  <c r="N90" i="8"/>
  <c r="M90" i="8"/>
  <c r="S89" i="8"/>
  <c r="R89" i="8"/>
  <c r="Q89" i="8"/>
  <c r="P89" i="8"/>
  <c r="O89" i="8"/>
  <c r="N89" i="8"/>
  <c r="M89" i="8"/>
  <c r="S88" i="8"/>
  <c r="R88" i="8"/>
  <c r="Q88" i="8"/>
  <c r="P88" i="8"/>
  <c r="O88" i="8"/>
  <c r="N88" i="8"/>
  <c r="M88" i="8"/>
  <c r="S87" i="8"/>
  <c r="R87" i="8"/>
  <c r="Q87" i="8"/>
  <c r="P87" i="8"/>
  <c r="O87" i="8"/>
  <c r="N87" i="8"/>
  <c r="M87" i="8"/>
  <c r="T87" i="8" s="1"/>
  <c r="V87" i="8" s="1"/>
  <c r="S86" i="8"/>
  <c r="R86" i="8"/>
  <c r="Q86" i="8"/>
  <c r="P86" i="8"/>
  <c r="O86" i="8"/>
  <c r="N86" i="8"/>
  <c r="M86" i="8"/>
  <c r="S85" i="8"/>
  <c r="R85" i="8"/>
  <c r="Q85" i="8"/>
  <c r="P85" i="8"/>
  <c r="O85" i="8"/>
  <c r="N85" i="8"/>
  <c r="M85" i="8"/>
  <c r="S84" i="8"/>
  <c r="R84" i="8"/>
  <c r="Q84" i="8"/>
  <c r="P84" i="8"/>
  <c r="O84" i="8"/>
  <c r="N84" i="8"/>
  <c r="M84" i="8"/>
  <c r="S83" i="8"/>
  <c r="R83" i="8"/>
  <c r="Q83" i="8"/>
  <c r="P83" i="8"/>
  <c r="O83" i="8"/>
  <c r="N83" i="8"/>
  <c r="M83" i="8"/>
  <c r="T83" i="8" s="1"/>
  <c r="V83" i="8" s="1"/>
  <c r="S82" i="8"/>
  <c r="R82" i="8"/>
  <c r="Q82" i="8"/>
  <c r="P82" i="8"/>
  <c r="O82" i="8"/>
  <c r="N82" i="8"/>
  <c r="M82" i="8"/>
  <c r="S81" i="8"/>
  <c r="R81" i="8"/>
  <c r="Q81" i="8"/>
  <c r="P81" i="8"/>
  <c r="O81" i="8"/>
  <c r="N81" i="8"/>
  <c r="M81" i="8"/>
  <c r="S80" i="8"/>
  <c r="R80" i="8"/>
  <c r="Q80" i="8"/>
  <c r="P80" i="8"/>
  <c r="O80" i="8"/>
  <c r="N80" i="8"/>
  <c r="M80" i="8"/>
  <c r="S79" i="8"/>
  <c r="R79" i="8"/>
  <c r="Q79" i="8"/>
  <c r="P79" i="8"/>
  <c r="O79" i="8"/>
  <c r="N79" i="8"/>
  <c r="M79" i="8"/>
  <c r="T79" i="8" s="1"/>
  <c r="V79" i="8" s="1"/>
  <c r="S78" i="8"/>
  <c r="R78" i="8"/>
  <c r="Q78" i="8"/>
  <c r="P78" i="8"/>
  <c r="O78" i="8"/>
  <c r="N78" i="8"/>
  <c r="M78" i="8"/>
  <c r="S77" i="8"/>
  <c r="R77" i="8"/>
  <c r="Q77" i="8"/>
  <c r="P77" i="8"/>
  <c r="O77" i="8"/>
  <c r="N77" i="8"/>
  <c r="M77" i="8"/>
  <c r="S76" i="8"/>
  <c r="R76" i="8"/>
  <c r="Q76" i="8"/>
  <c r="P76" i="8"/>
  <c r="O76" i="8"/>
  <c r="N76" i="8"/>
  <c r="M76" i="8"/>
  <c r="S75" i="8"/>
  <c r="R75" i="8"/>
  <c r="Q75" i="8"/>
  <c r="P75" i="8"/>
  <c r="O75" i="8"/>
  <c r="N75" i="8"/>
  <c r="M75" i="8"/>
  <c r="T75" i="8" s="1"/>
  <c r="V75" i="8" s="1"/>
  <c r="S74" i="8"/>
  <c r="R74" i="8"/>
  <c r="Q74" i="8"/>
  <c r="P74" i="8"/>
  <c r="O74" i="8"/>
  <c r="N74" i="8"/>
  <c r="M74" i="8"/>
  <c r="S73" i="8"/>
  <c r="R73" i="8"/>
  <c r="Q73" i="8"/>
  <c r="P73" i="8"/>
  <c r="O73" i="8"/>
  <c r="N73" i="8"/>
  <c r="M73" i="8"/>
  <c r="S72" i="8"/>
  <c r="R72" i="8"/>
  <c r="Q72" i="8"/>
  <c r="P72" i="8"/>
  <c r="O72" i="8"/>
  <c r="N72" i="8"/>
  <c r="M72" i="8"/>
  <c r="S71" i="8"/>
  <c r="R71" i="8"/>
  <c r="Q71" i="8"/>
  <c r="P71" i="8"/>
  <c r="O71" i="8"/>
  <c r="N71" i="8"/>
  <c r="M71" i="8"/>
  <c r="T71" i="8" s="1"/>
  <c r="V71" i="8" s="1"/>
  <c r="S70" i="8"/>
  <c r="R70" i="8"/>
  <c r="Q70" i="8"/>
  <c r="P70" i="8"/>
  <c r="O70" i="8"/>
  <c r="N70" i="8"/>
  <c r="M70" i="8"/>
  <c r="S69" i="8"/>
  <c r="R69" i="8"/>
  <c r="Q69" i="8"/>
  <c r="P69" i="8"/>
  <c r="O69" i="8"/>
  <c r="N69" i="8"/>
  <c r="M69" i="8"/>
  <c r="S68" i="8"/>
  <c r="R68" i="8"/>
  <c r="Q68" i="8"/>
  <c r="P68" i="8"/>
  <c r="O68" i="8"/>
  <c r="N68" i="8"/>
  <c r="M68" i="8"/>
  <c r="S67" i="8"/>
  <c r="R67" i="8"/>
  <c r="Q67" i="8"/>
  <c r="P67" i="8"/>
  <c r="O67" i="8"/>
  <c r="N67" i="8"/>
  <c r="M67" i="8"/>
  <c r="T67" i="8" s="1"/>
  <c r="V67" i="8" s="1"/>
  <c r="S66" i="8"/>
  <c r="R66" i="8"/>
  <c r="Q66" i="8"/>
  <c r="P66" i="8"/>
  <c r="O66" i="8"/>
  <c r="N66" i="8"/>
  <c r="M66" i="8"/>
  <c r="S65" i="8"/>
  <c r="R65" i="8"/>
  <c r="Q65" i="8"/>
  <c r="P65" i="8"/>
  <c r="O65" i="8"/>
  <c r="N65" i="8"/>
  <c r="M65" i="8"/>
  <c r="S64" i="8"/>
  <c r="R64" i="8"/>
  <c r="Q64" i="8"/>
  <c r="P64" i="8"/>
  <c r="O64" i="8"/>
  <c r="N64" i="8"/>
  <c r="M64" i="8"/>
  <c r="S63" i="8"/>
  <c r="R63" i="8"/>
  <c r="Q63" i="8"/>
  <c r="P63" i="8"/>
  <c r="O63" i="8"/>
  <c r="N63" i="8"/>
  <c r="M63" i="8"/>
  <c r="T63" i="8" s="1"/>
  <c r="V63" i="8" s="1"/>
  <c r="S62" i="8"/>
  <c r="R62" i="8"/>
  <c r="Q62" i="8"/>
  <c r="P62" i="8"/>
  <c r="O62" i="8"/>
  <c r="N62" i="8"/>
  <c r="M62" i="8"/>
  <c r="S61" i="8"/>
  <c r="R61" i="8"/>
  <c r="Q61" i="8"/>
  <c r="P61" i="8"/>
  <c r="O61" i="8"/>
  <c r="N61" i="8"/>
  <c r="M61" i="8"/>
  <c r="S60" i="8"/>
  <c r="R60" i="8"/>
  <c r="Q60" i="8"/>
  <c r="P60" i="8"/>
  <c r="O60" i="8"/>
  <c r="N60" i="8"/>
  <c r="M60" i="8"/>
  <c r="S59" i="8"/>
  <c r="R59" i="8"/>
  <c r="Q59" i="8"/>
  <c r="P59" i="8"/>
  <c r="O59" i="8"/>
  <c r="N59" i="8"/>
  <c r="M59" i="8"/>
  <c r="T59" i="8" s="1"/>
  <c r="V59" i="8" s="1"/>
  <c r="S58" i="8"/>
  <c r="R58" i="8"/>
  <c r="Q58" i="8"/>
  <c r="P58" i="8"/>
  <c r="O58" i="8"/>
  <c r="N58" i="8"/>
  <c r="M58" i="8"/>
  <c r="S57" i="8"/>
  <c r="R57" i="8"/>
  <c r="Q57" i="8"/>
  <c r="P57" i="8"/>
  <c r="O57" i="8"/>
  <c r="N57" i="8"/>
  <c r="M57" i="8"/>
  <c r="S56" i="8"/>
  <c r="R56" i="8"/>
  <c r="Q56" i="8"/>
  <c r="P56" i="8"/>
  <c r="O56" i="8"/>
  <c r="N56" i="8"/>
  <c r="M56" i="8"/>
  <c r="S55" i="8"/>
  <c r="R55" i="8"/>
  <c r="Q55" i="8"/>
  <c r="P55" i="8"/>
  <c r="O55" i="8"/>
  <c r="N55" i="8"/>
  <c r="M55" i="8"/>
  <c r="T55" i="8" s="1"/>
  <c r="V55" i="8" s="1"/>
  <c r="S54" i="8"/>
  <c r="R54" i="8"/>
  <c r="Q54" i="8"/>
  <c r="P54" i="8"/>
  <c r="O54" i="8"/>
  <c r="N54" i="8"/>
  <c r="M54" i="8"/>
  <c r="S53" i="8"/>
  <c r="R53" i="8"/>
  <c r="Q53" i="8"/>
  <c r="P53" i="8"/>
  <c r="O53" i="8"/>
  <c r="N53" i="8"/>
  <c r="M53" i="8"/>
  <c r="S52" i="8"/>
  <c r="R52" i="8"/>
  <c r="Q52" i="8"/>
  <c r="P52" i="8"/>
  <c r="O52" i="8"/>
  <c r="N52" i="8"/>
  <c r="M52" i="8"/>
  <c r="S51" i="8"/>
  <c r="R51" i="8"/>
  <c r="Q51" i="8"/>
  <c r="P51" i="8"/>
  <c r="O51" i="8"/>
  <c r="N51" i="8"/>
  <c r="M51" i="8"/>
  <c r="T51" i="8" s="1"/>
  <c r="V51" i="8" s="1"/>
  <c r="S50" i="8"/>
  <c r="R50" i="8"/>
  <c r="Q50" i="8"/>
  <c r="P50" i="8"/>
  <c r="O50" i="8"/>
  <c r="N50" i="8"/>
  <c r="M50" i="8"/>
  <c r="S49" i="8"/>
  <c r="R49" i="8"/>
  <c r="Q49" i="8"/>
  <c r="P49" i="8"/>
  <c r="O49" i="8"/>
  <c r="N49" i="8"/>
  <c r="M49" i="8"/>
  <c r="S48" i="8"/>
  <c r="R48" i="8"/>
  <c r="Q48" i="8"/>
  <c r="P48" i="8"/>
  <c r="O48" i="8"/>
  <c r="N48" i="8"/>
  <c r="M48" i="8"/>
  <c r="S47" i="8"/>
  <c r="R47" i="8"/>
  <c r="Q47" i="8"/>
  <c r="P47" i="8"/>
  <c r="O47" i="8"/>
  <c r="N47" i="8"/>
  <c r="M47" i="8"/>
  <c r="T47" i="8" s="1"/>
  <c r="V47" i="8" s="1"/>
  <c r="S46" i="8"/>
  <c r="R46" i="8"/>
  <c r="Q46" i="8"/>
  <c r="P46" i="8"/>
  <c r="O46" i="8"/>
  <c r="N46" i="8"/>
  <c r="M46" i="8"/>
  <c r="S45" i="8"/>
  <c r="R45" i="8"/>
  <c r="Q45" i="8"/>
  <c r="P45" i="8"/>
  <c r="O45" i="8"/>
  <c r="N45" i="8"/>
  <c r="M45" i="8"/>
  <c r="S44" i="8"/>
  <c r="R44" i="8"/>
  <c r="Q44" i="8"/>
  <c r="P44" i="8"/>
  <c r="O44" i="8"/>
  <c r="N44" i="8"/>
  <c r="M44" i="8"/>
  <c r="S43" i="8"/>
  <c r="R43" i="8"/>
  <c r="Q43" i="8"/>
  <c r="P43" i="8"/>
  <c r="O43" i="8"/>
  <c r="N43" i="8"/>
  <c r="M43" i="8"/>
  <c r="T43" i="8" s="1"/>
  <c r="V43" i="8" s="1"/>
  <c r="S42" i="8"/>
  <c r="R42" i="8"/>
  <c r="Q42" i="8"/>
  <c r="P42" i="8"/>
  <c r="O42" i="8"/>
  <c r="N42" i="8"/>
  <c r="M42" i="8"/>
  <c r="S41" i="8"/>
  <c r="R41" i="8"/>
  <c r="Q41" i="8"/>
  <c r="P41" i="8"/>
  <c r="O41" i="8"/>
  <c r="N41" i="8"/>
  <c r="M41" i="8"/>
  <c r="S40" i="8"/>
  <c r="R40" i="8"/>
  <c r="Q40" i="8"/>
  <c r="P40" i="8"/>
  <c r="O40" i="8"/>
  <c r="N40" i="8"/>
  <c r="M40" i="8"/>
  <c r="S39" i="8"/>
  <c r="R39" i="8"/>
  <c r="Q39" i="8"/>
  <c r="P39" i="8"/>
  <c r="O39" i="8"/>
  <c r="N39" i="8"/>
  <c r="M39" i="8"/>
  <c r="T39" i="8" s="1"/>
  <c r="V39" i="8" s="1"/>
  <c r="S38" i="8"/>
  <c r="R38" i="8"/>
  <c r="Q38" i="8"/>
  <c r="P38" i="8"/>
  <c r="O38" i="8"/>
  <c r="N38" i="8"/>
  <c r="M38" i="8"/>
  <c r="S37" i="8"/>
  <c r="R37" i="8"/>
  <c r="Q37" i="8"/>
  <c r="P37" i="8"/>
  <c r="O37" i="8"/>
  <c r="N37" i="8"/>
  <c r="M37" i="8"/>
  <c r="S36" i="8"/>
  <c r="R36" i="8"/>
  <c r="Q36" i="8"/>
  <c r="P36" i="8"/>
  <c r="O36" i="8"/>
  <c r="N36" i="8"/>
  <c r="M36" i="8"/>
  <c r="S35" i="8"/>
  <c r="R35" i="8"/>
  <c r="Q35" i="8"/>
  <c r="P35" i="8"/>
  <c r="O35" i="8"/>
  <c r="N35" i="8"/>
  <c r="M35" i="8"/>
  <c r="T35" i="8" s="1"/>
  <c r="V35" i="8" s="1"/>
  <c r="S34" i="8"/>
  <c r="R34" i="8"/>
  <c r="Q34" i="8"/>
  <c r="P34" i="8"/>
  <c r="O34" i="8"/>
  <c r="N34" i="8"/>
  <c r="M34" i="8"/>
  <c r="S33" i="8"/>
  <c r="R33" i="8"/>
  <c r="Q33" i="8"/>
  <c r="P33" i="8"/>
  <c r="O33" i="8"/>
  <c r="N33" i="8"/>
  <c r="M33" i="8"/>
  <c r="S32" i="8"/>
  <c r="R32" i="8"/>
  <c r="Q32" i="8"/>
  <c r="P32" i="8"/>
  <c r="O32" i="8"/>
  <c r="N32" i="8"/>
  <c r="M32" i="8"/>
  <c r="S31" i="8"/>
  <c r="R31" i="8"/>
  <c r="Q31" i="8"/>
  <c r="P31" i="8"/>
  <c r="O31" i="8"/>
  <c r="N31" i="8"/>
  <c r="M31" i="8"/>
  <c r="T31" i="8" s="1"/>
  <c r="V31" i="8" s="1"/>
  <c r="S30" i="8"/>
  <c r="R30" i="8"/>
  <c r="Q30" i="8"/>
  <c r="P30" i="8"/>
  <c r="O30" i="8"/>
  <c r="N30" i="8"/>
  <c r="M30" i="8"/>
  <c r="S29" i="8"/>
  <c r="R29" i="8"/>
  <c r="Q29" i="8"/>
  <c r="P29" i="8"/>
  <c r="O29" i="8"/>
  <c r="N29" i="8"/>
  <c r="M29" i="8"/>
  <c r="S28" i="8"/>
  <c r="R28" i="8"/>
  <c r="Q28" i="8"/>
  <c r="P28" i="8"/>
  <c r="O28" i="8"/>
  <c r="N28" i="8"/>
  <c r="M28" i="8"/>
  <c r="S27" i="8"/>
  <c r="R27" i="8"/>
  <c r="Q27" i="8"/>
  <c r="P27" i="8"/>
  <c r="O27" i="8"/>
  <c r="N27" i="8"/>
  <c r="M27" i="8"/>
  <c r="T27" i="8" s="1"/>
  <c r="V27" i="8" s="1"/>
  <c r="S26" i="8"/>
  <c r="R26" i="8"/>
  <c r="Q26" i="8"/>
  <c r="P26" i="8"/>
  <c r="O26" i="8"/>
  <c r="N26" i="8"/>
  <c r="M26" i="8"/>
  <c r="S25" i="8"/>
  <c r="R25" i="8"/>
  <c r="Q25" i="8"/>
  <c r="P25" i="8"/>
  <c r="O25" i="8"/>
  <c r="N25" i="8"/>
  <c r="M25" i="8"/>
  <c r="S24" i="8"/>
  <c r="R24" i="8"/>
  <c r="Q24" i="8"/>
  <c r="P24" i="8"/>
  <c r="O24" i="8"/>
  <c r="N24" i="8"/>
  <c r="M24" i="8"/>
  <c r="S23" i="8"/>
  <c r="R23" i="8"/>
  <c r="Q23" i="8"/>
  <c r="P23" i="8"/>
  <c r="O23" i="8"/>
  <c r="N23" i="8"/>
  <c r="M23" i="8"/>
  <c r="T23" i="8" s="1"/>
  <c r="V23" i="8" s="1"/>
  <c r="S22" i="8"/>
  <c r="R22" i="8"/>
  <c r="Q22" i="8"/>
  <c r="P22" i="8"/>
  <c r="O22" i="8"/>
  <c r="N22" i="8"/>
  <c r="M22" i="8"/>
  <c r="S21" i="8"/>
  <c r="R21" i="8"/>
  <c r="Q21" i="8"/>
  <c r="P21" i="8"/>
  <c r="O21" i="8"/>
  <c r="N21" i="8"/>
  <c r="M21" i="8"/>
  <c r="S20" i="8"/>
  <c r="R20" i="8"/>
  <c r="Q20" i="8"/>
  <c r="P20" i="8"/>
  <c r="O20" i="8"/>
  <c r="N20" i="8"/>
  <c r="M20" i="8"/>
  <c r="S19" i="8"/>
  <c r="R19" i="8"/>
  <c r="Q19" i="8"/>
  <c r="P19" i="8"/>
  <c r="O19" i="8"/>
  <c r="N19" i="8"/>
  <c r="M19" i="8"/>
  <c r="T19" i="8" s="1"/>
  <c r="V19" i="8" s="1"/>
  <c r="S18" i="8"/>
  <c r="R18" i="8"/>
  <c r="Q18" i="8"/>
  <c r="P18" i="8"/>
  <c r="O18" i="8"/>
  <c r="N18" i="8"/>
  <c r="M18" i="8"/>
  <c r="S17" i="8"/>
  <c r="R17" i="8"/>
  <c r="Q17" i="8"/>
  <c r="P17" i="8"/>
  <c r="O17" i="8"/>
  <c r="N17" i="8"/>
  <c r="M17" i="8"/>
  <c r="S16" i="8"/>
  <c r="R16" i="8"/>
  <c r="Q16" i="8"/>
  <c r="P16" i="8"/>
  <c r="O16" i="8"/>
  <c r="N16" i="8"/>
  <c r="M16" i="8"/>
  <c r="S15" i="8"/>
  <c r="R15" i="8"/>
  <c r="Q15" i="8"/>
  <c r="P15" i="8"/>
  <c r="O15" i="8"/>
  <c r="N15" i="8"/>
  <c r="M15" i="8"/>
  <c r="T15" i="8" s="1"/>
  <c r="V15" i="8" s="1"/>
  <c r="S14" i="8"/>
  <c r="R14" i="8"/>
  <c r="Q14" i="8"/>
  <c r="P14" i="8"/>
  <c r="O14" i="8"/>
  <c r="N14" i="8"/>
  <c r="M14" i="8"/>
  <c r="S13" i="8"/>
  <c r="R13" i="8"/>
  <c r="Q13" i="8"/>
  <c r="P13" i="8"/>
  <c r="O13" i="8"/>
  <c r="N13" i="8"/>
  <c r="M13" i="8"/>
  <c r="S12" i="8"/>
  <c r="R12" i="8"/>
  <c r="Q12" i="8"/>
  <c r="P12" i="8"/>
  <c r="O12" i="8"/>
  <c r="N12" i="8"/>
  <c r="M12" i="8"/>
  <c r="S11" i="8"/>
  <c r="R11" i="8"/>
  <c r="Q11" i="8"/>
  <c r="P11" i="8"/>
  <c r="O11" i="8"/>
  <c r="N11" i="8"/>
  <c r="M11" i="8"/>
  <c r="S10" i="8"/>
  <c r="R10" i="8"/>
  <c r="Q10" i="8"/>
  <c r="P10" i="8"/>
  <c r="O10" i="8"/>
  <c r="N10" i="8"/>
  <c r="M10" i="8"/>
  <c r="S9" i="8"/>
  <c r="R9" i="8"/>
  <c r="Q9" i="8"/>
  <c r="P9" i="8"/>
  <c r="O9" i="8"/>
  <c r="N9" i="8"/>
  <c r="B10" i="8"/>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Q210" i="10"/>
  <c r="P210" i="10"/>
  <c r="O210" i="10"/>
  <c r="N210" i="10"/>
  <c r="M210" i="10"/>
  <c r="Q209" i="10"/>
  <c r="P209" i="10"/>
  <c r="O209" i="10"/>
  <c r="N209" i="10"/>
  <c r="M209" i="10"/>
  <c r="Q208" i="10"/>
  <c r="P208" i="10"/>
  <c r="O208" i="10"/>
  <c r="N208" i="10"/>
  <c r="M208" i="10"/>
  <c r="Q207" i="10"/>
  <c r="P207" i="10"/>
  <c r="O207" i="10"/>
  <c r="N207" i="10"/>
  <c r="M207" i="10"/>
  <c r="Q206" i="10"/>
  <c r="P206" i="10"/>
  <c r="O206" i="10"/>
  <c r="N206" i="10"/>
  <c r="M206" i="10"/>
  <c r="Q205" i="10"/>
  <c r="P205" i="10"/>
  <c r="O205" i="10"/>
  <c r="N205" i="10"/>
  <c r="M205" i="10"/>
  <c r="Q204" i="10"/>
  <c r="P204" i="10"/>
  <c r="O204" i="10"/>
  <c r="N204" i="10"/>
  <c r="M204" i="10"/>
  <c r="Q203" i="10"/>
  <c r="P203" i="10"/>
  <c r="O203" i="10"/>
  <c r="N203" i="10"/>
  <c r="M203" i="10"/>
  <c r="Q202" i="10"/>
  <c r="P202" i="10"/>
  <c r="O202" i="10"/>
  <c r="N202" i="10"/>
  <c r="M202" i="10"/>
  <c r="Q201" i="10"/>
  <c r="P201" i="10"/>
  <c r="O201" i="10"/>
  <c r="N201" i="10"/>
  <c r="M201" i="10"/>
  <c r="Q200" i="10"/>
  <c r="P200" i="10"/>
  <c r="O200" i="10"/>
  <c r="N200" i="10"/>
  <c r="M200" i="10"/>
  <c r="Q199" i="10"/>
  <c r="T199" i="10" s="1"/>
  <c r="V199" i="10" s="1"/>
  <c r="K199" i="10" s="1"/>
  <c r="P199" i="10"/>
  <c r="O199" i="10"/>
  <c r="N199" i="10"/>
  <c r="M199" i="10"/>
  <c r="Q198" i="10"/>
  <c r="P198" i="10"/>
  <c r="O198" i="10"/>
  <c r="N198" i="10"/>
  <c r="M198" i="10"/>
  <c r="Q197" i="10"/>
  <c r="P197" i="10"/>
  <c r="O197" i="10"/>
  <c r="N197" i="10"/>
  <c r="M197" i="10"/>
  <c r="Q196" i="10"/>
  <c r="P196" i="10"/>
  <c r="O196" i="10"/>
  <c r="N196" i="10"/>
  <c r="M196" i="10"/>
  <c r="Q195" i="10"/>
  <c r="P195" i="10"/>
  <c r="O195" i="10"/>
  <c r="N195" i="10"/>
  <c r="M195" i="10"/>
  <c r="Q194" i="10"/>
  <c r="P194" i="10"/>
  <c r="O194" i="10"/>
  <c r="N194" i="10"/>
  <c r="M194" i="10"/>
  <c r="Q193" i="10"/>
  <c r="P193" i="10"/>
  <c r="O193" i="10"/>
  <c r="N193" i="10"/>
  <c r="M193" i="10"/>
  <c r="Q192" i="10"/>
  <c r="P192" i="10"/>
  <c r="O192" i="10"/>
  <c r="N192" i="10"/>
  <c r="M192" i="10"/>
  <c r="Q191" i="10"/>
  <c r="P191" i="10"/>
  <c r="O191" i="10"/>
  <c r="N191" i="10"/>
  <c r="M191" i="10"/>
  <c r="Q190" i="10"/>
  <c r="P190" i="10"/>
  <c r="O190" i="10"/>
  <c r="N190" i="10"/>
  <c r="M190" i="10"/>
  <c r="Q189" i="10"/>
  <c r="P189" i="10"/>
  <c r="O189" i="10"/>
  <c r="N189" i="10"/>
  <c r="M189" i="10"/>
  <c r="Q188" i="10"/>
  <c r="P188" i="10"/>
  <c r="O188" i="10"/>
  <c r="N188" i="10"/>
  <c r="M188" i="10"/>
  <c r="Q187" i="10"/>
  <c r="P187" i="10"/>
  <c r="O187" i="10"/>
  <c r="N187" i="10"/>
  <c r="M187" i="10"/>
  <c r="Q186" i="10"/>
  <c r="P186" i="10"/>
  <c r="O186" i="10"/>
  <c r="N186" i="10"/>
  <c r="M186" i="10"/>
  <c r="Q185" i="10"/>
  <c r="P185" i="10"/>
  <c r="O185" i="10"/>
  <c r="N185" i="10"/>
  <c r="M185" i="10"/>
  <c r="Q184" i="10"/>
  <c r="P184" i="10"/>
  <c r="O184" i="10"/>
  <c r="N184" i="10"/>
  <c r="M184" i="10"/>
  <c r="Q183" i="10"/>
  <c r="P183" i="10"/>
  <c r="O183" i="10"/>
  <c r="N183" i="10"/>
  <c r="M183" i="10"/>
  <c r="Q182" i="10"/>
  <c r="P182" i="10"/>
  <c r="O182" i="10"/>
  <c r="N182" i="10"/>
  <c r="M182" i="10"/>
  <c r="Q181" i="10"/>
  <c r="P181" i="10"/>
  <c r="O181" i="10"/>
  <c r="N181" i="10"/>
  <c r="M181" i="10"/>
  <c r="Q180" i="10"/>
  <c r="P180" i="10"/>
  <c r="O180" i="10"/>
  <c r="N180" i="10"/>
  <c r="M180" i="10"/>
  <c r="Q179" i="10"/>
  <c r="P179" i="10"/>
  <c r="O179" i="10"/>
  <c r="N179" i="10"/>
  <c r="M179" i="10"/>
  <c r="Q178" i="10"/>
  <c r="P178" i="10"/>
  <c r="O178" i="10"/>
  <c r="N178" i="10"/>
  <c r="M178" i="10"/>
  <c r="Q177" i="10"/>
  <c r="P177" i="10"/>
  <c r="O177" i="10"/>
  <c r="N177" i="10"/>
  <c r="M177" i="10"/>
  <c r="Q176" i="10"/>
  <c r="P176" i="10"/>
  <c r="O176" i="10"/>
  <c r="N176" i="10"/>
  <c r="M176" i="10"/>
  <c r="Q175" i="10"/>
  <c r="P175" i="10"/>
  <c r="O175" i="10"/>
  <c r="N175" i="10"/>
  <c r="M175" i="10"/>
  <c r="Q174" i="10"/>
  <c r="P174" i="10"/>
  <c r="O174" i="10"/>
  <c r="N174" i="10"/>
  <c r="M174" i="10"/>
  <c r="Q173" i="10"/>
  <c r="P173" i="10"/>
  <c r="O173" i="10"/>
  <c r="N173" i="10"/>
  <c r="M173" i="10"/>
  <c r="Q172" i="10"/>
  <c r="P172" i="10"/>
  <c r="O172" i="10"/>
  <c r="N172" i="10"/>
  <c r="M172" i="10"/>
  <c r="Q171" i="10"/>
  <c r="P171" i="10"/>
  <c r="O171" i="10"/>
  <c r="N171" i="10"/>
  <c r="M171" i="10"/>
  <c r="Q170" i="10"/>
  <c r="P170" i="10"/>
  <c r="O170" i="10"/>
  <c r="N170" i="10"/>
  <c r="M170" i="10"/>
  <c r="Q169" i="10"/>
  <c r="P169" i="10"/>
  <c r="O169" i="10"/>
  <c r="N169" i="10"/>
  <c r="M169" i="10"/>
  <c r="Q168" i="10"/>
  <c r="P168" i="10"/>
  <c r="O168" i="10"/>
  <c r="N168" i="10"/>
  <c r="M168" i="10"/>
  <c r="Q167" i="10"/>
  <c r="P167" i="10"/>
  <c r="O167" i="10"/>
  <c r="N167" i="10"/>
  <c r="M167" i="10"/>
  <c r="Q166" i="10"/>
  <c r="P166" i="10"/>
  <c r="O166" i="10"/>
  <c r="N166" i="10"/>
  <c r="M166" i="10"/>
  <c r="Q165" i="10"/>
  <c r="P165" i="10"/>
  <c r="O165" i="10"/>
  <c r="N165" i="10"/>
  <c r="M165" i="10"/>
  <c r="Q164" i="10"/>
  <c r="P164" i="10"/>
  <c r="O164" i="10"/>
  <c r="N164" i="10"/>
  <c r="M164" i="10"/>
  <c r="Q163" i="10"/>
  <c r="P163" i="10"/>
  <c r="O163" i="10"/>
  <c r="N163" i="10"/>
  <c r="M163" i="10"/>
  <c r="Q162" i="10"/>
  <c r="P162" i="10"/>
  <c r="O162" i="10"/>
  <c r="N162" i="10"/>
  <c r="M162" i="10"/>
  <c r="Q161" i="10"/>
  <c r="P161" i="10"/>
  <c r="O161" i="10"/>
  <c r="N161" i="10"/>
  <c r="M161" i="10"/>
  <c r="Q160" i="10"/>
  <c r="P160" i="10"/>
  <c r="O160" i="10"/>
  <c r="N160" i="10"/>
  <c r="M160" i="10"/>
  <c r="Q159" i="10"/>
  <c r="P159" i="10"/>
  <c r="O159" i="10"/>
  <c r="N159" i="10"/>
  <c r="M159" i="10"/>
  <c r="Q108" i="10"/>
  <c r="P108" i="10"/>
  <c r="O108" i="10"/>
  <c r="N108" i="10"/>
  <c r="M108" i="10"/>
  <c r="Q107" i="10"/>
  <c r="P107" i="10"/>
  <c r="O107" i="10"/>
  <c r="N107" i="10"/>
  <c r="M107" i="10"/>
  <c r="Q106" i="10"/>
  <c r="P106" i="10"/>
  <c r="O106" i="10"/>
  <c r="N106" i="10"/>
  <c r="M106" i="10"/>
  <c r="Q105" i="10"/>
  <c r="P105" i="10"/>
  <c r="O105" i="10"/>
  <c r="N105" i="10"/>
  <c r="M105" i="10"/>
  <c r="Q104" i="10"/>
  <c r="P104" i="10"/>
  <c r="O104" i="10"/>
  <c r="N104" i="10"/>
  <c r="M104" i="10"/>
  <c r="Q103" i="10"/>
  <c r="P103" i="10"/>
  <c r="O103" i="10"/>
  <c r="N103" i="10"/>
  <c r="M103" i="10"/>
  <c r="Q102" i="10"/>
  <c r="P102" i="10"/>
  <c r="O102" i="10"/>
  <c r="N102" i="10"/>
  <c r="M102" i="10"/>
  <c r="Q101" i="10"/>
  <c r="P101" i="10"/>
  <c r="O101" i="10"/>
  <c r="N101" i="10"/>
  <c r="M101" i="10"/>
  <c r="Q100" i="10"/>
  <c r="P100" i="10"/>
  <c r="O100" i="10"/>
  <c r="N100" i="10"/>
  <c r="M100" i="10"/>
  <c r="Q99" i="10"/>
  <c r="P99" i="10"/>
  <c r="O99" i="10"/>
  <c r="N99" i="10"/>
  <c r="M99" i="10"/>
  <c r="Q98" i="10"/>
  <c r="P98" i="10"/>
  <c r="O98" i="10"/>
  <c r="N98" i="10"/>
  <c r="M98" i="10"/>
  <c r="Q97" i="10"/>
  <c r="P97" i="10"/>
  <c r="O97" i="10"/>
  <c r="N97" i="10"/>
  <c r="M97" i="10"/>
  <c r="Q96" i="10"/>
  <c r="P96" i="10"/>
  <c r="O96" i="10"/>
  <c r="N96" i="10"/>
  <c r="M96" i="10"/>
  <c r="Q95" i="10"/>
  <c r="P95" i="10"/>
  <c r="O95" i="10"/>
  <c r="N95" i="10"/>
  <c r="M95" i="10"/>
  <c r="Q94" i="10"/>
  <c r="P94" i="10"/>
  <c r="O94" i="10"/>
  <c r="N94" i="10"/>
  <c r="M94" i="10"/>
  <c r="Q93" i="10"/>
  <c r="P93" i="10"/>
  <c r="O93" i="10"/>
  <c r="N93" i="10"/>
  <c r="M93" i="10"/>
  <c r="Q92" i="10"/>
  <c r="P92" i="10"/>
  <c r="O92" i="10"/>
  <c r="N92" i="10"/>
  <c r="M92" i="10"/>
  <c r="Q91" i="10"/>
  <c r="P91" i="10"/>
  <c r="O91" i="10"/>
  <c r="N91" i="10"/>
  <c r="M91" i="10"/>
  <c r="Q90" i="10"/>
  <c r="P90" i="10"/>
  <c r="O90" i="10"/>
  <c r="N90" i="10"/>
  <c r="M90" i="10"/>
  <c r="Q89" i="10"/>
  <c r="P89" i="10"/>
  <c r="O89" i="10"/>
  <c r="N89" i="10"/>
  <c r="M89" i="10"/>
  <c r="Q88" i="10"/>
  <c r="P88" i="10"/>
  <c r="O88" i="10"/>
  <c r="N88" i="10"/>
  <c r="M88" i="10"/>
  <c r="Q87" i="10"/>
  <c r="P87" i="10"/>
  <c r="O87" i="10"/>
  <c r="N87" i="10"/>
  <c r="M87" i="10"/>
  <c r="Q86" i="10"/>
  <c r="P86" i="10"/>
  <c r="O86" i="10"/>
  <c r="N86" i="10"/>
  <c r="M86" i="10"/>
  <c r="Q85" i="10"/>
  <c r="P85" i="10"/>
  <c r="O85" i="10"/>
  <c r="N85" i="10"/>
  <c r="M85" i="10"/>
  <c r="Q84" i="10"/>
  <c r="P84" i="10"/>
  <c r="O84" i="10"/>
  <c r="N84" i="10"/>
  <c r="M84" i="10"/>
  <c r="Q83" i="10"/>
  <c r="P83" i="10"/>
  <c r="O83" i="10"/>
  <c r="N83" i="10"/>
  <c r="M83" i="10"/>
  <c r="Q82" i="10"/>
  <c r="P82" i="10"/>
  <c r="O82" i="10"/>
  <c r="N82" i="10"/>
  <c r="M82" i="10"/>
  <c r="Q81" i="10"/>
  <c r="P81" i="10"/>
  <c r="O81" i="10"/>
  <c r="N81" i="10"/>
  <c r="M81" i="10"/>
  <c r="Q80" i="10"/>
  <c r="P80" i="10"/>
  <c r="O80" i="10"/>
  <c r="N80" i="10"/>
  <c r="M80" i="10"/>
  <c r="Q79" i="10"/>
  <c r="P79" i="10"/>
  <c r="O79" i="10"/>
  <c r="N79" i="10"/>
  <c r="M79" i="10"/>
  <c r="Q78" i="10"/>
  <c r="P78" i="10"/>
  <c r="O78" i="10"/>
  <c r="N78" i="10"/>
  <c r="M78" i="10"/>
  <c r="Q77" i="10"/>
  <c r="P77" i="10"/>
  <c r="O77" i="10"/>
  <c r="N77" i="10"/>
  <c r="M77" i="10"/>
  <c r="Q76" i="10"/>
  <c r="P76" i="10"/>
  <c r="O76" i="10"/>
  <c r="N76" i="10"/>
  <c r="M76" i="10"/>
  <c r="Q75" i="10"/>
  <c r="P75" i="10"/>
  <c r="O75" i="10"/>
  <c r="N75" i="10"/>
  <c r="M75" i="10"/>
  <c r="Q74" i="10"/>
  <c r="P74" i="10"/>
  <c r="O74" i="10"/>
  <c r="N74" i="10"/>
  <c r="M74" i="10"/>
  <c r="Q73" i="10"/>
  <c r="P73" i="10"/>
  <c r="O73" i="10"/>
  <c r="N73" i="10"/>
  <c r="M73" i="10"/>
  <c r="Q72" i="10"/>
  <c r="P72" i="10"/>
  <c r="O72" i="10"/>
  <c r="N72" i="10"/>
  <c r="M72" i="10"/>
  <c r="Q71" i="10"/>
  <c r="P71" i="10"/>
  <c r="O71" i="10"/>
  <c r="N71" i="10"/>
  <c r="M71" i="10"/>
  <c r="Q70" i="10"/>
  <c r="P70" i="10"/>
  <c r="O70" i="10"/>
  <c r="N70" i="10"/>
  <c r="M70" i="10"/>
  <c r="Q69" i="10"/>
  <c r="P69" i="10"/>
  <c r="O69" i="10"/>
  <c r="N69" i="10"/>
  <c r="M69" i="10"/>
  <c r="Q68" i="10"/>
  <c r="P68" i="10"/>
  <c r="O68" i="10"/>
  <c r="N68" i="10"/>
  <c r="M68" i="10"/>
  <c r="Q67" i="10"/>
  <c r="P67" i="10"/>
  <c r="O67" i="10"/>
  <c r="N67" i="10"/>
  <c r="M67" i="10"/>
  <c r="Q66" i="10"/>
  <c r="P66" i="10"/>
  <c r="O66" i="10"/>
  <c r="N66" i="10"/>
  <c r="M66" i="10"/>
  <c r="Q65" i="10"/>
  <c r="P65" i="10"/>
  <c r="O65" i="10"/>
  <c r="N65" i="10"/>
  <c r="M65" i="10"/>
  <c r="Q64" i="10"/>
  <c r="P64" i="10"/>
  <c r="O64" i="10"/>
  <c r="N64" i="10"/>
  <c r="M64" i="10"/>
  <c r="Q63" i="10"/>
  <c r="P63" i="10"/>
  <c r="O63" i="10"/>
  <c r="N63" i="10"/>
  <c r="M63" i="10"/>
  <c r="Q62" i="10"/>
  <c r="P62" i="10"/>
  <c r="O62" i="10"/>
  <c r="N62" i="10"/>
  <c r="M62" i="10"/>
  <c r="Q61" i="10"/>
  <c r="P61" i="10"/>
  <c r="O61" i="10"/>
  <c r="N61" i="10"/>
  <c r="M61" i="10"/>
  <c r="Q60" i="10"/>
  <c r="P60" i="10"/>
  <c r="O60" i="10"/>
  <c r="N60" i="10"/>
  <c r="M60" i="10"/>
  <c r="Q59" i="10"/>
  <c r="P59" i="10"/>
  <c r="O59" i="10"/>
  <c r="N59" i="10"/>
  <c r="M59" i="10"/>
  <c r="Q58" i="10"/>
  <c r="P58" i="10"/>
  <c r="O58" i="10"/>
  <c r="N58" i="10"/>
  <c r="M58" i="10"/>
  <c r="Q57" i="10"/>
  <c r="P57" i="10"/>
  <c r="O57" i="10"/>
  <c r="N57" i="10"/>
  <c r="M57" i="10"/>
  <c r="Q56" i="10"/>
  <c r="P56" i="10"/>
  <c r="O56" i="10"/>
  <c r="N56" i="10"/>
  <c r="M56" i="10"/>
  <c r="Q55" i="10"/>
  <c r="P55" i="10"/>
  <c r="O55" i="10"/>
  <c r="N55" i="10"/>
  <c r="M55" i="10"/>
  <c r="Q54" i="10"/>
  <c r="P54" i="10"/>
  <c r="O54" i="10"/>
  <c r="N54" i="10"/>
  <c r="M54" i="10"/>
  <c r="Q53" i="10"/>
  <c r="P53" i="10"/>
  <c r="O53" i="10"/>
  <c r="N53" i="10"/>
  <c r="M53" i="10"/>
  <c r="Q52" i="10"/>
  <c r="P52" i="10"/>
  <c r="O52" i="10"/>
  <c r="N52" i="10"/>
  <c r="M52" i="10"/>
  <c r="Q51" i="10"/>
  <c r="P51" i="10"/>
  <c r="O51" i="10"/>
  <c r="N51" i="10"/>
  <c r="M51" i="10"/>
  <c r="Q50" i="10"/>
  <c r="P50" i="10"/>
  <c r="O50" i="10"/>
  <c r="N50" i="10"/>
  <c r="M50" i="10"/>
  <c r="Q49" i="10"/>
  <c r="P49" i="10"/>
  <c r="O49" i="10"/>
  <c r="N49" i="10"/>
  <c r="M49" i="10"/>
  <c r="Q48" i="10"/>
  <c r="P48" i="10"/>
  <c r="O48" i="10"/>
  <c r="N48" i="10"/>
  <c r="M48" i="10"/>
  <c r="Q47" i="10"/>
  <c r="P47" i="10"/>
  <c r="O47" i="10"/>
  <c r="N47" i="10"/>
  <c r="M47" i="10"/>
  <c r="Q46" i="10"/>
  <c r="P46" i="10"/>
  <c r="O46" i="10"/>
  <c r="N46" i="10"/>
  <c r="M46" i="10"/>
  <c r="Q45" i="10"/>
  <c r="P45" i="10"/>
  <c r="O45" i="10"/>
  <c r="N45" i="10"/>
  <c r="M45" i="10"/>
  <c r="Q44" i="10"/>
  <c r="P44" i="10"/>
  <c r="O44" i="10"/>
  <c r="N44" i="10"/>
  <c r="M44" i="10"/>
  <c r="Q43" i="10"/>
  <c r="P43" i="10"/>
  <c r="O43" i="10"/>
  <c r="N43" i="10"/>
  <c r="M43" i="10"/>
  <c r="Q42" i="10"/>
  <c r="P42" i="10"/>
  <c r="O42" i="10"/>
  <c r="N42" i="10"/>
  <c r="M42" i="10"/>
  <c r="Q41" i="10"/>
  <c r="P41" i="10"/>
  <c r="O41" i="10"/>
  <c r="N41" i="10"/>
  <c r="M41" i="10"/>
  <c r="Q40" i="10"/>
  <c r="P40" i="10"/>
  <c r="O40" i="10"/>
  <c r="N40" i="10"/>
  <c r="M40" i="10"/>
  <c r="Q39" i="10"/>
  <c r="P39" i="10"/>
  <c r="O39" i="10"/>
  <c r="N39" i="10"/>
  <c r="M39" i="10"/>
  <c r="Q38" i="10"/>
  <c r="P38" i="10"/>
  <c r="O38" i="10"/>
  <c r="N38" i="10"/>
  <c r="M38" i="10"/>
  <c r="Q37" i="10"/>
  <c r="P37" i="10"/>
  <c r="O37" i="10"/>
  <c r="N37" i="10"/>
  <c r="M37" i="10"/>
  <c r="Q36" i="10"/>
  <c r="P36" i="10"/>
  <c r="O36" i="10"/>
  <c r="N36" i="10"/>
  <c r="M36" i="10"/>
  <c r="Q35" i="10"/>
  <c r="P35" i="10"/>
  <c r="O35" i="10"/>
  <c r="N35" i="10"/>
  <c r="M35" i="10"/>
  <c r="Q34" i="10"/>
  <c r="P34" i="10"/>
  <c r="O34" i="10"/>
  <c r="N34" i="10"/>
  <c r="M34" i="10"/>
  <c r="Q33" i="10"/>
  <c r="P33" i="10"/>
  <c r="O33" i="10"/>
  <c r="N33" i="10"/>
  <c r="M33" i="10"/>
  <c r="Q32" i="10"/>
  <c r="P32" i="10"/>
  <c r="O32" i="10"/>
  <c r="N32" i="10"/>
  <c r="M32" i="10"/>
  <c r="Q31" i="10"/>
  <c r="P31" i="10"/>
  <c r="O31" i="10"/>
  <c r="N31" i="10"/>
  <c r="M31" i="10"/>
  <c r="Q30" i="10"/>
  <c r="P30" i="10"/>
  <c r="O30" i="10"/>
  <c r="N30" i="10"/>
  <c r="M30" i="10"/>
  <c r="Q29" i="10"/>
  <c r="P29" i="10"/>
  <c r="O29" i="10"/>
  <c r="N29" i="10"/>
  <c r="M29" i="10"/>
  <c r="Q28" i="10"/>
  <c r="P28" i="10"/>
  <c r="O28" i="10"/>
  <c r="N28" i="10"/>
  <c r="M28" i="10"/>
  <c r="Q27" i="10"/>
  <c r="P27" i="10"/>
  <c r="O27" i="10"/>
  <c r="N27" i="10"/>
  <c r="M27" i="10"/>
  <c r="Q26" i="10"/>
  <c r="P26" i="10"/>
  <c r="O26" i="10"/>
  <c r="N26" i="10"/>
  <c r="M26" i="10"/>
  <c r="Q25" i="10"/>
  <c r="P25" i="10"/>
  <c r="O25" i="10"/>
  <c r="N25" i="10"/>
  <c r="M25" i="10"/>
  <c r="Q24" i="10"/>
  <c r="P24" i="10"/>
  <c r="O24" i="10"/>
  <c r="N24" i="10"/>
  <c r="M24" i="10"/>
  <c r="Q23" i="10"/>
  <c r="P23" i="10"/>
  <c r="O23" i="10"/>
  <c r="N23" i="10"/>
  <c r="M23" i="10"/>
  <c r="Q22" i="10"/>
  <c r="P22" i="10"/>
  <c r="O22" i="10"/>
  <c r="N22" i="10"/>
  <c r="M22" i="10"/>
  <c r="Q21" i="10"/>
  <c r="P21" i="10"/>
  <c r="O21" i="10"/>
  <c r="N21" i="10"/>
  <c r="M21" i="10"/>
  <c r="Q20" i="10"/>
  <c r="T20" i="10" s="1"/>
  <c r="V20" i="10" s="1"/>
  <c r="K20" i="10" s="1"/>
  <c r="P20" i="10"/>
  <c r="O20" i="10"/>
  <c r="N20" i="10"/>
  <c r="M20" i="10"/>
  <c r="Q19" i="10"/>
  <c r="P19" i="10"/>
  <c r="O19" i="10"/>
  <c r="N19" i="10"/>
  <c r="M19" i="10"/>
  <c r="Q18" i="10"/>
  <c r="P18" i="10"/>
  <c r="O18" i="10"/>
  <c r="N18" i="10"/>
  <c r="M18" i="10"/>
  <c r="Q17" i="10"/>
  <c r="P17" i="10"/>
  <c r="O17" i="10"/>
  <c r="N17" i="10"/>
  <c r="M17" i="10"/>
  <c r="Q16" i="10"/>
  <c r="P16" i="10"/>
  <c r="O16" i="10"/>
  <c r="N16" i="10"/>
  <c r="M16" i="10"/>
  <c r="Q15" i="10"/>
  <c r="P15" i="10"/>
  <c r="O15" i="10"/>
  <c r="N15" i="10"/>
  <c r="M15" i="10"/>
  <c r="Q14" i="10"/>
  <c r="P14" i="10"/>
  <c r="O14" i="10"/>
  <c r="N14" i="10"/>
  <c r="M14" i="10"/>
  <c r="Q13" i="10"/>
  <c r="P13" i="10"/>
  <c r="O13" i="10"/>
  <c r="N13" i="10"/>
  <c r="M13" i="10"/>
  <c r="T13" i="10" s="1"/>
  <c r="V13" i="10" s="1"/>
  <c r="K13" i="10" s="1"/>
  <c r="Q12" i="10"/>
  <c r="P12" i="10"/>
  <c r="O12" i="10"/>
  <c r="N12" i="10"/>
  <c r="M12" i="10"/>
  <c r="P11" i="10"/>
  <c r="O11" i="10"/>
  <c r="N11" i="10"/>
  <c r="Q11" i="10"/>
  <c r="B60" i="11" l="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T21" i="10"/>
  <c r="V21" i="10" s="1"/>
  <c r="K21" i="10" s="1"/>
  <c r="T11" i="8"/>
  <c r="V11" i="8" s="1"/>
  <c r="K11" i="8" s="1"/>
  <c r="V209" i="8"/>
  <c r="K8" i="8"/>
  <c r="T210" i="10"/>
  <c r="V210" i="10" s="1"/>
  <c r="T12" i="10"/>
  <c r="V12" i="10" s="1"/>
  <c r="K12" i="10" s="1"/>
  <c r="T14" i="8"/>
  <c r="V14" i="8" s="1"/>
  <c r="K14" i="8" s="1"/>
  <c r="T38" i="8"/>
  <c r="V38" i="8" s="1"/>
  <c r="T42" i="8"/>
  <c r="V42" i="8" s="1"/>
  <c r="T54" i="8"/>
  <c r="V54" i="8" s="1"/>
  <c r="T58" i="8"/>
  <c r="V58" i="8" s="1"/>
  <c r="T62" i="8"/>
  <c r="V62" i="8" s="1"/>
  <c r="T82" i="8"/>
  <c r="V82" i="8" s="1"/>
  <c r="T86" i="8"/>
  <c r="V86" i="8" s="1"/>
  <c r="T90" i="8"/>
  <c r="V90" i="8" s="1"/>
  <c r="T110" i="8"/>
  <c r="V110" i="8" s="1"/>
  <c r="T122" i="8"/>
  <c r="V122" i="8" s="1"/>
  <c r="T126" i="8"/>
  <c r="V126" i="8" s="1"/>
  <c r="T130" i="8"/>
  <c r="V130" i="8" s="1"/>
  <c r="T134" i="8"/>
  <c r="V134" i="8" s="1"/>
  <c r="T142" i="8"/>
  <c r="V142" i="8" s="1"/>
  <c r="T150" i="8"/>
  <c r="V150" i="8" s="1"/>
  <c r="T162" i="8"/>
  <c r="V162" i="8" s="1"/>
  <c r="T166" i="8"/>
  <c r="V166" i="8" s="1"/>
  <c r="T170" i="8"/>
  <c r="V170" i="8" s="1"/>
  <c r="T178" i="8"/>
  <c r="V178" i="8" s="1"/>
  <c r="T182" i="8"/>
  <c r="V182" i="8" s="1"/>
  <c r="T186" i="8"/>
  <c r="V186" i="8" s="1"/>
  <c r="T190" i="8"/>
  <c r="V190" i="8" s="1"/>
  <c r="T194" i="8"/>
  <c r="V194" i="8" s="1"/>
  <c r="T202" i="8"/>
  <c r="V202" i="8" s="1"/>
  <c r="T9" i="8"/>
  <c r="V9" i="8" s="1"/>
  <c r="K9" i="8" s="1"/>
  <c r="T13" i="8"/>
  <c r="V13" i="8" s="1"/>
  <c r="T17" i="8"/>
  <c r="V17" i="8" s="1"/>
  <c r="K17" i="8" s="1"/>
  <c r="T21" i="8"/>
  <c r="V21" i="8" s="1"/>
  <c r="T25" i="8"/>
  <c r="V25" i="8" s="1"/>
  <c r="T29" i="8"/>
  <c r="V29" i="8" s="1"/>
  <c r="T33" i="8"/>
  <c r="V33" i="8" s="1"/>
  <c r="T37" i="8"/>
  <c r="V37" i="8" s="1"/>
  <c r="T41" i="8"/>
  <c r="V41" i="8" s="1"/>
  <c r="T45" i="8"/>
  <c r="V45" i="8" s="1"/>
  <c r="T49" i="8"/>
  <c r="V49" i="8" s="1"/>
  <c r="T53" i="8"/>
  <c r="V53" i="8" s="1"/>
  <c r="T57" i="8"/>
  <c r="V57" i="8" s="1"/>
  <c r="T61" i="8"/>
  <c r="V61" i="8" s="1"/>
  <c r="T65" i="8"/>
  <c r="V65" i="8" s="1"/>
  <c r="T69" i="8"/>
  <c r="V69" i="8" s="1"/>
  <c r="T73" i="8"/>
  <c r="V73" i="8" s="1"/>
  <c r="T77" i="8"/>
  <c r="V77" i="8" s="1"/>
  <c r="T81" i="8"/>
  <c r="V81" i="8" s="1"/>
  <c r="T85" i="8"/>
  <c r="V85" i="8" s="1"/>
  <c r="T89" i="8"/>
  <c r="V89" i="8" s="1"/>
  <c r="T93" i="8"/>
  <c r="V93" i="8" s="1"/>
  <c r="T97" i="8"/>
  <c r="V97" i="8" s="1"/>
  <c r="T101" i="8"/>
  <c r="V101" i="8" s="1"/>
  <c r="T105" i="8"/>
  <c r="V105" i="8" s="1"/>
  <c r="T109" i="8"/>
  <c r="V109" i="8" s="1"/>
  <c r="T113" i="8"/>
  <c r="V113" i="8" s="1"/>
  <c r="T117" i="8"/>
  <c r="V117" i="8" s="1"/>
  <c r="T121" i="8"/>
  <c r="V121" i="8" s="1"/>
  <c r="T125" i="8"/>
  <c r="V125" i="8" s="1"/>
  <c r="T129" i="8"/>
  <c r="V129" i="8" s="1"/>
  <c r="T133" i="8"/>
  <c r="V133" i="8" s="1"/>
  <c r="T137" i="8"/>
  <c r="V137" i="8" s="1"/>
  <c r="T141" i="8"/>
  <c r="V141" i="8" s="1"/>
  <c r="T145" i="8"/>
  <c r="V145" i="8" s="1"/>
  <c r="T149" i="8"/>
  <c r="V149" i="8" s="1"/>
  <c r="T153" i="8"/>
  <c r="V153" i="8" s="1"/>
  <c r="T157" i="8"/>
  <c r="V157" i="8" s="1"/>
  <c r="T161" i="8"/>
  <c r="V161" i="8" s="1"/>
  <c r="T165" i="8"/>
  <c r="V165" i="8" s="1"/>
  <c r="T169" i="8"/>
  <c r="V169" i="8" s="1"/>
  <c r="T173" i="8"/>
  <c r="V173" i="8" s="1"/>
  <c r="T177" i="8"/>
  <c r="V177" i="8" s="1"/>
  <c r="T181" i="8"/>
  <c r="V181" i="8" s="1"/>
  <c r="T185" i="8"/>
  <c r="V185" i="8" s="1"/>
  <c r="T189" i="8"/>
  <c r="V189" i="8" s="1"/>
  <c r="T193" i="8"/>
  <c r="V193" i="8" s="1"/>
  <c r="T197" i="8"/>
  <c r="V197" i="8" s="1"/>
  <c r="K197" i="8" s="1"/>
  <c r="T201" i="8"/>
  <c r="V201" i="8" s="1"/>
  <c r="T205" i="8"/>
  <c r="V205" i="8" s="1"/>
  <c r="T10" i="8"/>
  <c r="V10" i="8" s="1"/>
  <c r="K10" i="8" s="1"/>
  <c r="T18" i="8"/>
  <c r="V18" i="8" s="1"/>
  <c r="T22" i="8"/>
  <c r="V22" i="8" s="1"/>
  <c r="T26" i="8"/>
  <c r="V26" i="8" s="1"/>
  <c r="T30" i="8"/>
  <c r="V30" i="8" s="1"/>
  <c r="T34" i="8"/>
  <c r="V34" i="8" s="1"/>
  <c r="T46" i="8"/>
  <c r="V46" i="8" s="1"/>
  <c r="T50" i="8"/>
  <c r="V50" i="8" s="1"/>
  <c r="T66" i="8"/>
  <c r="V66" i="8" s="1"/>
  <c r="T70" i="8"/>
  <c r="V70" i="8" s="1"/>
  <c r="T74" i="8"/>
  <c r="V74" i="8" s="1"/>
  <c r="T78" i="8"/>
  <c r="V78" i="8" s="1"/>
  <c r="T94" i="8"/>
  <c r="V94" i="8" s="1"/>
  <c r="T98" i="8"/>
  <c r="V98" i="8" s="1"/>
  <c r="T102" i="8"/>
  <c r="V102" i="8" s="1"/>
  <c r="T106" i="8"/>
  <c r="V106" i="8" s="1"/>
  <c r="T114" i="8"/>
  <c r="V114" i="8" s="1"/>
  <c r="T118" i="8"/>
  <c r="V118" i="8" s="1"/>
  <c r="T138" i="8"/>
  <c r="V138" i="8" s="1"/>
  <c r="T146" i="8"/>
  <c r="V146" i="8" s="1"/>
  <c r="T154" i="8"/>
  <c r="V154" i="8" s="1"/>
  <c r="T158" i="8"/>
  <c r="V158" i="8" s="1"/>
  <c r="T174" i="8"/>
  <c r="V174" i="8" s="1"/>
  <c r="T198" i="8"/>
  <c r="V198" i="8" s="1"/>
  <c r="T206" i="8"/>
  <c r="V206" i="8" s="1"/>
  <c r="T12" i="8"/>
  <c r="V12" i="8" s="1"/>
  <c r="K12" i="8" s="1"/>
  <c r="T16" i="8"/>
  <c r="V16" i="8" s="1"/>
  <c r="T20" i="8"/>
  <c r="V20" i="8" s="1"/>
  <c r="T24" i="8"/>
  <c r="V24" i="8" s="1"/>
  <c r="T28" i="8"/>
  <c r="V28" i="8" s="1"/>
  <c r="T32" i="8"/>
  <c r="V32" i="8" s="1"/>
  <c r="T36" i="8"/>
  <c r="V36" i="8" s="1"/>
  <c r="T40" i="8"/>
  <c r="V40" i="8" s="1"/>
  <c r="T44" i="8"/>
  <c r="V44" i="8" s="1"/>
  <c r="T48" i="8"/>
  <c r="V48" i="8" s="1"/>
  <c r="T52" i="8"/>
  <c r="V52" i="8" s="1"/>
  <c r="T56" i="8"/>
  <c r="V56" i="8" s="1"/>
  <c r="T60" i="8"/>
  <c r="V60" i="8" s="1"/>
  <c r="T64" i="8"/>
  <c r="V64" i="8" s="1"/>
  <c r="T68" i="8"/>
  <c r="V68" i="8" s="1"/>
  <c r="T72" i="8"/>
  <c r="V72" i="8" s="1"/>
  <c r="T76" i="8"/>
  <c r="V76" i="8" s="1"/>
  <c r="T80" i="8"/>
  <c r="V80" i="8" s="1"/>
  <c r="T84" i="8"/>
  <c r="V84" i="8" s="1"/>
  <c r="T88" i="8"/>
  <c r="V88" i="8" s="1"/>
  <c r="T92" i="8"/>
  <c r="V92" i="8" s="1"/>
  <c r="T96" i="8"/>
  <c r="V96" i="8" s="1"/>
  <c r="T100" i="8"/>
  <c r="V100" i="8" s="1"/>
  <c r="T104" i="8"/>
  <c r="V104" i="8" s="1"/>
  <c r="T108" i="8"/>
  <c r="V108" i="8" s="1"/>
  <c r="T112" i="8"/>
  <c r="V112" i="8" s="1"/>
  <c r="T116" i="8"/>
  <c r="V116" i="8" s="1"/>
  <c r="T120" i="8"/>
  <c r="V120" i="8" s="1"/>
  <c r="T124" i="8"/>
  <c r="V124" i="8" s="1"/>
  <c r="T128" i="8"/>
  <c r="V128" i="8" s="1"/>
  <c r="T132" i="8"/>
  <c r="V132" i="8" s="1"/>
  <c r="T136" i="8"/>
  <c r="V136" i="8" s="1"/>
  <c r="T140" i="8"/>
  <c r="V140" i="8" s="1"/>
  <c r="T144" i="8"/>
  <c r="V144" i="8" s="1"/>
  <c r="T148" i="8"/>
  <c r="V148" i="8" s="1"/>
  <c r="T152" i="8"/>
  <c r="V152" i="8" s="1"/>
  <c r="T156" i="8"/>
  <c r="V156" i="8" s="1"/>
  <c r="T160" i="8"/>
  <c r="V160" i="8" s="1"/>
  <c r="T164" i="8"/>
  <c r="V164" i="8" s="1"/>
  <c r="T168" i="8"/>
  <c r="V168" i="8" s="1"/>
  <c r="T172" i="8"/>
  <c r="V172" i="8" s="1"/>
  <c r="T176" i="8"/>
  <c r="V176" i="8" s="1"/>
  <c r="T180" i="8"/>
  <c r="V180" i="8" s="1"/>
  <c r="T184" i="8"/>
  <c r="V184" i="8" s="1"/>
  <c r="T188" i="8"/>
  <c r="V188" i="8" s="1"/>
  <c r="T192" i="8"/>
  <c r="V192" i="8" s="1"/>
  <c r="T196" i="8"/>
  <c r="V196" i="8" s="1"/>
  <c r="T200" i="8"/>
  <c r="V200" i="8" s="1"/>
  <c r="T204" i="8"/>
  <c r="V204" i="8" s="1"/>
  <c r="T208" i="8"/>
  <c r="V208" i="8" s="1"/>
  <c r="K208" i="8" s="1"/>
  <c r="J16" i="3"/>
  <c r="K16" i="3" s="1"/>
  <c r="G4" i="11"/>
  <c r="B96" i="11" l="1"/>
  <c r="B97" i="11" s="1"/>
  <c r="B98" i="11" s="1"/>
  <c r="B99" i="11" s="1"/>
  <c r="B100" i="11" s="1"/>
  <c r="B101" i="11" s="1"/>
  <c r="B102" i="11" s="1"/>
  <c r="B103" i="11" s="1"/>
  <c r="B104" i="11" s="1"/>
  <c r="B105" i="11" s="1"/>
  <c r="R4" i="8"/>
  <c r="Q4" i="8" s="1"/>
  <c r="M11" i="10"/>
  <c r="T11" i="10" s="1"/>
  <c r="V11" i="10" s="1"/>
  <c r="K11" i="10" s="1"/>
  <c r="B13" i="10"/>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2" i="10"/>
  <c r="B106" i="11" l="1"/>
  <c r="B107" i="11"/>
  <c r="V4" i="10"/>
  <c r="T4" i="10" s="1"/>
  <c r="B109" i="10"/>
  <c r="B110" i="10" s="1"/>
  <c r="B111" i="10" s="1"/>
  <c r="B112" i="10" s="1"/>
  <c r="B113"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J15" i="3" l="1"/>
  <c r="K15" i="3" s="1"/>
  <c r="G4" i="10" l="1"/>
  <c r="F63" i="7"/>
  <c r="F65" i="7" s="1"/>
  <c r="G63" i="7"/>
  <c r="B14" i="7"/>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14" i="13"/>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G65" i="7" l="1"/>
  <c r="D9" i="7" s="1"/>
  <c r="D8" i="7"/>
  <c r="J14" i="3"/>
  <c r="K14" i="3" s="1"/>
  <c r="I4" i="8"/>
  <c r="N6" i="7"/>
  <c r="N5" i="7"/>
  <c r="M6" i="7"/>
  <c r="M5" i="7"/>
  <c r="G4" i="7" l="1"/>
  <c r="J13" i="3" s="1"/>
  <c r="K13" i="3" s="1"/>
  <c r="B2" i="6"/>
  <c r="A2" i="6"/>
  <c r="I6" i="2" l="1"/>
  <c r="J6" i="2" l="1"/>
  <c r="K4" i="2"/>
  <c r="J12" i="3" l="1"/>
  <c r="K12" i="3" s="1"/>
  <c r="J7" i="3" l="1"/>
</calcChain>
</file>

<file path=xl/sharedStrings.xml><?xml version="1.0" encoding="utf-8"?>
<sst xmlns="http://schemas.openxmlformats.org/spreadsheetml/2006/main" count="624" uniqueCount="506">
  <si>
    <t>Guidelines For Using This Workbook</t>
  </si>
  <si>
    <t>Navigation</t>
  </si>
  <si>
    <t>Interpreting Rule Information</t>
  </si>
  <si>
    <t>Note : All areas of this workbook have been password protected / locked by the Central Bank of Ireland.  Only cells required for data input are unlocked.</t>
  </si>
  <si>
    <t>Monthly Client Asset Report</t>
  </si>
  <si>
    <t>(All Monetary Amounts in EUR 000s)</t>
  </si>
  <si>
    <t xml:space="preserve"> </t>
  </si>
  <si>
    <t>.</t>
  </si>
  <si>
    <t>What is the highest value of client funds held during the reporting period?</t>
  </si>
  <si>
    <t>What is the lowest value of client funds held during the reporting period?</t>
  </si>
  <si>
    <t>What is the average value of client funds held during the reporting period?</t>
  </si>
  <si>
    <t>11A</t>
  </si>
  <si>
    <t>Activity/business line</t>
  </si>
  <si>
    <t>Client Funds</t>
  </si>
  <si>
    <t>Client Financial Instruments</t>
  </si>
  <si>
    <t>Did the firm outsource/offshore client asset functions/activities during the reporting period?</t>
  </si>
  <si>
    <t>At what frequency is the client financial instrument reconciliation performed?</t>
  </si>
  <si>
    <t>At what frequency is the client financial instrument calculation performed?</t>
  </si>
  <si>
    <t>Number</t>
  </si>
  <si>
    <t>Field</t>
  </si>
  <si>
    <t>Dropdown options</t>
  </si>
  <si>
    <t>Yes</t>
  </si>
  <si>
    <t>No</t>
  </si>
  <si>
    <t>Group entity</t>
  </si>
  <si>
    <t>Jurisdiction</t>
  </si>
  <si>
    <t>Austria</t>
  </si>
  <si>
    <t>Belgium</t>
  </si>
  <si>
    <t>Bulgaria</t>
  </si>
  <si>
    <t>Croatia</t>
  </si>
  <si>
    <t>Cyprus</t>
  </si>
  <si>
    <t>Czech Republic</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</si>
  <si>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</si>
  <si>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</si>
  <si>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</si>
  <si>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</si>
  <si>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</si>
  <si>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</si>
  <si>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</si>
  <si>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</si>
  <si>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</si>
  <si>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</si>
  <si>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</si>
  <si>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</si>
  <si>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</si>
  <si>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</si>
  <si>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</si>
  <si>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</si>
  <si>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</si>
  <si>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</si>
  <si>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</si>
  <si>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</si>
  <si>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</si>
  <si>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</si>
  <si>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</si>
  <si>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</si>
  <si>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Jurisdiction of branch</t>
  </si>
  <si>
    <t>Outsourcing</t>
  </si>
  <si>
    <t>Name of the external auditor that performs the investment firm's Client Asset Examination and prepares the auditor assurance report</t>
  </si>
  <si>
    <t>N/A</t>
  </si>
  <si>
    <t>Of which: the total value of client financial instruments</t>
  </si>
  <si>
    <t>Does the firm receive all client funds directly into third party client asset account(s)? </t>
  </si>
  <si>
    <t>If N/A, please provide an explanation:</t>
  </si>
  <si>
    <t>If No, please explain in what circumstances client funds would be initially  deposited into the firm’s own bank account or any other account(s):</t>
  </si>
  <si>
    <t>Jurisdictional analysis of retail clients</t>
  </si>
  <si>
    <t xml:space="preserve"> Branches</t>
  </si>
  <si>
    <t>(a) a Central Bank;</t>
  </si>
  <si>
    <t>(c) a bank authorised in a third country;</t>
  </si>
  <si>
    <t>(d) a qualifying money market fund.</t>
  </si>
  <si>
    <t>(e) a relevant party</t>
  </si>
  <si>
    <t>Third party type</t>
  </si>
  <si>
    <t>(b) a credit institution authorised in accordance with Directive 2013/36/EU;</t>
  </si>
  <si>
    <t xml:space="preserve"> Form of Financial Instruments </t>
  </si>
  <si>
    <t>Physical</t>
  </si>
  <si>
    <t xml:space="preserve">Dematerialised </t>
  </si>
  <si>
    <t>Is the outsource provider in the same group as the investment firm?</t>
  </si>
  <si>
    <t xml:space="preserve">E - Value of client financial instruments </t>
  </si>
  <si>
    <t>Please provide additional information as required</t>
  </si>
  <si>
    <t>Where the numbers recorded in field 7A and field 7B differ, please provide an explanation</t>
  </si>
  <si>
    <t>Of which: the total value of client funds</t>
  </si>
  <si>
    <t xml:space="preserve">D - Value of client funds </t>
  </si>
  <si>
    <t>EEA</t>
  </si>
  <si>
    <t>Non-EEA - Other</t>
  </si>
  <si>
    <t>Non-EEA - UK</t>
  </si>
  <si>
    <t>Total number of uncontactable/gone away clients for whom the firm is holding client assets as at reporting period end. </t>
  </si>
  <si>
    <t>How many client asset breaches/incidents occurred during the reporting period?</t>
  </si>
  <si>
    <t>How many client asset breaches/material incidents were reported to the Central Bank of Ireland during the reporting period?</t>
  </si>
  <si>
    <t>Total number of MiFID retail clients for whom the firm is holding client assets:</t>
  </si>
  <si>
    <t>Total value of client assets held on behalf of the firm's MiFID retail clients:</t>
  </si>
  <si>
    <t>Total number of MiFID professional clients for whom the firm is holding client assets:</t>
  </si>
  <si>
    <t>Total value of client assets held on behalf of the firm's MiFID professional clients:</t>
  </si>
  <si>
    <t>Total number of MiFID eligible counterparty (ECP) clients for whom the firm is holding client assets:</t>
  </si>
  <si>
    <t>Total value of client assets held on behalf of the firm's MiFID ECP clients:</t>
  </si>
  <si>
    <t>Total number of other clients to whom the firm provides regulated services other than MiFID for whom the firm is holding client assets:</t>
  </si>
  <si>
    <t>Total value of client assets held on behalf of the firm's other clients for whom the firm provides regulated services other than MiFID:</t>
  </si>
  <si>
    <t>What is the value of client financial instruments held on behalf of uncontactable/gone away clients?</t>
  </si>
  <si>
    <t>What is the value of client funds held on behalf of uncontactable/gone away clients?</t>
  </si>
  <si>
    <t>16A</t>
  </si>
  <si>
    <t>Index</t>
  </si>
  <si>
    <t>Total</t>
  </si>
  <si>
    <t>Nr.</t>
  </si>
  <si>
    <t>ANDORRA</t>
  </si>
  <si>
    <t>UNITED ARAB EMIRATES</t>
  </si>
  <si>
    <t>AFGHANISTAN</t>
  </si>
  <si>
    <t>ANTIGUA AND BARBUDA</t>
  </si>
  <si>
    <t>ANGUILLA</t>
  </si>
  <si>
    <t>ALBANIA</t>
  </si>
  <si>
    <t>ARMENIA</t>
  </si>
  <si>
    <t>NETHERLANDS ANTILLES</t>
  </si>
  <si>
    <t>ANGOLA</t>
  </si>
  <si>
    <t>ANTARCTICA</t>
  </si>
  <si>
    <t>ARGENTINA</t>
  </si>
  <si>
    <t>AMERICAN SAMOA</t>
  </si>
  <si>
    <t>AUSTRIA</t>
  </si>
  <si>
    <t>AUSTRALIA</t>
  </si>
  <si>
    <t>ARUBA</t>
  </si>
  <si>
    <t>AALAND ISLANDS</t>
  </si>
  <si>
    <t>AZERBAIJAN</t>
  </si>
  <si>
    <t>BOSNIA AND HERZEGOWINA</t>
  </si>
  <si>
    <t>BARBADOS</t>
  </si>
  <si>
    <t>BANGLADESH</t>
  </si>
  <si>
    <t>BELGIUM</t>
  </si>
  <si>
    <t>BURKINA FASO</t>
  </si>
  <si>
    <t>BULGARIA</t>
  </si>
  <si>
    <t>BAHRAIN</t>
  </si>
  <si>
    <t>BURUNDI</t>
  </si>
  <si>
    <t>BENIN</t>
  </si>
  <si>
    <t>SAINT BARTHÉLEMY</t>
  </si>
  <si>
    <t>BERMUDA</t>
  </si>
  <si>
    <t>BRUNEI DARUSSALAM</t>
  </si>
  <si>
    <t>BOLIVIA</t>
  </si>
  <si>
    <t>BONAIRE, SAINT EUSTATIUS AND SABA</t>
  </si>
  <si>
    <t>BRAZIL</t>
  </si>
  <si>
    <t>BAHAMAS</t>
  </si>
  <si>
    <t>BHUTAN</t>
  </si>
  <si>
    <t>BOUVET ISLAND</t>
  </si>
  <si>
    <t>BOTSWANA</t>
  </si>
  <si>
    <t>BELARUS</t>
  </si>
  <si>
    <t>BELIZE</t>
  </si>
  <si>
    <t>CANADA</t>
  </si>
  <si>
    <t>COCOS (KEELING) ISLANDS</t>
  </si>
  <si>
    <t>CONGO, Democratic Republic of (was Zaire)</t>
  </si>
  <si>
    <t>CESR</t>
  </si>
  <si>
    <t>CENTRAL AFRICAN REPUBLIC</t>
  </si>
  <si>
    <t>CONGO, Republic of</t>
  </si>
  <si>
    <t>SWITZERLAND</t>
  </si>
  <si>
    <t>IVORY COAST</t>
  </si>
  <si>
    <t>COOK ISLANDS</t>
  </si>
  <si>
    <t>CHILE</t>
  </si>
  <si>
    <t>CAMEROON</t>
  </si>
  <si>
    <t>CHINA</t>
  </si>
  <si>
    <t>COLOMBIA</t>
  </si>
  <si>
    <t>COSTA RICA</t>
  </si>
  <si>
    <t>SERBIA AND MONTENEGRO</t>
  </si>
  <si>
    <t>CUBA</t>
  </si>
  <si>
    <t>CAPE VERDE</t>
  </si>
  <si>
    <t>CURACAO</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</si>
  <si>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</si>
  <si>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</si>
  <si>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</si>
  <si>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</si>
  <si>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</si>
  <si>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</si>
  <si>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</si>
  <si>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</si>
  <si>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</si>
  <si>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</si>
  <si>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</si>
  <si>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</si>
  <si>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</si>
  <si>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</si>
  <si>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</si>
  <si>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</si>
  <si>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</si>
  <si>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</si>
  <si>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</si>
  <si>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</si>
  <si>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</si>
  <si>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</si>
  <si>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</si>
  <si>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</si>
  <si>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</si>
  <si>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</si>
  <si>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</si>
  <si>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</si>
  <si>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</si>
  <si>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</si>
  <si>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</si>
  <si>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</si>
  <si>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</si>
  <si>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</si>
  <si>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</si>
  <si>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</si>
  <si>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</si>
  <si>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</si>
  <si>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</si>
  <si>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</si>
  <si>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</si>
  <si>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CENTRAL HUB</t>
  </si>
  <si>
    <t>HONG KONG</t>
  </si>
  <si>
    <t>HEARD AND MC DONALD ISLANDS</t>
  </si>
  <si>
    <t>HONDURAS</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</si>
  <si>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</si>
  <si>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</si>
  <si>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</si>
  <si>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</si>
  <si>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</si>
  <si>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</si>
  <si>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</si>
  <si>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</si>
  <si>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</si>
  <si>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</si>
  <si>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</si>
  <si>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</si>
  <si>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</si>
  <si>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</si>
  <si>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</si>
  <si>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</si>
  <si>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</si>
  <si>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</si>
  <si>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</si>
  <si>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</si>
  <si>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 ISLANDS</t>
  </si>
  <si>
    <t>SAINT KITTS AND NEVIS</t>
  </si>
  <si>
    <t>KOREA, DEMOCRATIC PEOPLE'S REPUBLIC OF</t>
  </si>
  <si>
    <t>KOREA, REPUBLIC OF</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</si>
  <si>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</si>
  <si>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</si>
  <si>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</si>
  <si>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</si>
  <si>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</si>
  <si>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</si>
  <si>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</si>
  <si>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</si>
  <si>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</si>
  <si>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</si>
  <si>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</si>
  <si>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</si>
  <si>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</si>
  <si>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</si>
  <si>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</si>
  <si>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</si>
  <si>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 REPUBLIC OF</t>
  </si>
  <si>
    <t>MONTENEGRO</t>
  </si>
  <si>
    <t>SAINT MARTIN</t>
  </si>
  <si>
    <t>MADAGASCAR</t>
  </si>
  <si>
    <t>MARSHALL ISLANDS</t>
  </si>
  <si>
    <t>MACEDONIA</t>
  </si>
  <si>
    <t>MALI</t>
  </si>
  <si>
    <t>MYANMAR</t>
  </si>
  <si>
    <t>MONGOLIA</t>
  </si>
  <si>
    <t>MACAU</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</si>
  <si>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</si>
  <si>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</si>
  <si>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</si>
  <si>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</si>
  <si>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</si>
  <si>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</si>
  <si>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</si>
  <si>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</si>
  <si>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</si>
  <si>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</si>
  <si>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</si>
  <si>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</si>
  <si>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</si>
  <si>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</si>
  <si>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</si>
  <si>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</si>
  <si>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</si>
  <si>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</si>
  <si>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</si>
  <si>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</si>
  <si>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</si>
  <si>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</si>
  <si>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</si>
  <si>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</si>
  <si>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</si>
  <si>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Public</t>
  </si>
  <si>
    <t>PERU</t>
  </si>
  <si>
    <t>FRENCH POLYNESIA</t>
  </si>
  <si>
    <t>PAPUA NEW GUINEA</t>
  </si>
  <si>
    <t>PHILIPPINES</t>
  </si>
  <si>
    <t>PAKISTAN</t>
  </si>
  <si>
    <t>POLAND</t>
  </si>
  <si>
    <t>SAINT PIERRE AND MIQUELON</t>
  </si>
  <si>
    <t>PITCAIRN</t>
  </si>
  <si>
    <t>PUERTO RICO</t>
  </si>
  <si>
    <t>PALESTINIAN TERRITORY, Occupied</t>
  </si>
  <si>
    <t>PORTUGAL</t>
  </si>
  <si>
    <t>PALAU</t>
  </si>
  <si>
    <t>PARAGUAY</t>
  </si>
  <si>
    <t>QATAR</t>
  </si>
  <si>
    <t>REUNION</t>
  </si>
  <si>
    <t>ROMANIA</t>
  </si>
  <si>
    <t>SERBIA</t>
  </si>
  <si>
    <t>RUSSIAN FEDERATION</t>
  </si>
  <si>
    <t>RWANDA</t>
  </si>
  <si>
    <t>SAUDI ARABIA</t>
  </si>
  <si>
    <t>SOLOMON ISLANDS</t>
  </si>
  <si>
    <t>SEYCHELLES</t>
  </si>
  <si>
    <t>SUDAN</t>
  </si>
  <si>
    <t>SWEDEN</t>
  </si>
  <si>
    <t>SINGAPORE</t>
  </si>
  <si>
    <t>SAINT HELENA</t>
  </si>
  <si>
    <t>SLOVENIA</t>
  </si>
  <si>
    <t>SVALBARD AND JAN MAYEN ISLANDS</t>
  </si>
  <si>
    <t>SLOVAKIA</t>
  </si>
  <si>
    <t>SIERRA LEONE</t>
  </si>
  <si>
    <t>SAN MARINO</t>
  </si>
  <si>
    <t>SENEGAL</t>
  </si>
  <si>
    <t>SOMALIA</t>
  </si>
  <si>
    <t>SURINAM</t>
  </si>
  <si>
    <t>SAO TOME AND PRINCIPE</t>
  </si>
  <si>
    <t>EL SALVADOR</t>
  </si>
  <si>
    <t>SINT MAARTEN (DUTCH PART)</t>
  </si>
  <si>
    <t>SYRIA</t>
  </si>
  <si>
    <t>SWAZILAND</t>
  </si>
  <si>
    <t>TURKS AND CAICOS ISLANDS</t>
  </si>
  <si>
    <t>CHAD</t>
  </si>
  <si>
    <t>FRENCH SOUTHERN TERRITORIES</t>
  </si>
  <si>
    <t>TOGO</t>
  </si>
  <si>
    <t>THAILAND</t>
  </si>
  <si>
    <t>TAJIKISTAN</t>
  </si>
  <si>
    <t>TOKELAU</t>
  </si>
  <si>
    <t>EAST TIMOR</t>
  </si>
  <si>
    <t>TURKMENISTAN</t>
  </si>
  <si>
    <t>TUNISIA</t>
  </si>
  <si>
    <t>TONGA</t>
  </si>
  <si>
    <t>TURKEY</t>
  </si>
  <si>
    <t>Non-EU</t>
  </si>
  <si>
    <t>TRINIDAD AND TOBAGO</t>
  </si>
  <si>
    <t>TUVALU</t>
  </si>
  <si>
    <t>TAIWAN</t>
  </si>
  <si>
    <t>TANZANIA</t>
  </si>
  <si>
    <t>UKRAINE</t>
  </si>
  <si>
    <t>UGANDA</t>
  </si>
  <si>
    <t>UNITED STATES MINOR OUTLYING ISLANDS</t>
  </si>
  <si>
    <t>UNITED STATES</t>
  </si>
  <si>
    <t>URUGUAY</t>
  </si>
  <si>
    <t>UZBEKISTAN</t>
  </si>
  <si>
    <t>VATICAN CITY STATE (HOLY SEE)</t>
  </si>
  <si>
    <t>SAINT VINCENT AND THE GRENADINES</t>
  </si>
  <si>
    <t>VENEZUELA</t>
  </si>
  <si>
    <t>VIRGIN ISLANDS (BRITISH)</t>
  </si>
  <si>
    <t>VIRGIN ISLANDS (U.S.)</t>
  </si>
  <si>
    <t>VIETNAM</t>
  </si>
  <si>
    <t>VANUATU</t>
  </si>
  <si>
    <t>WALLIS AND FUTUNA ISLANDS</t>
  </si>
  <si>
    <t>SAMOA</t>
  </si>
  <si>
    <t>Not Applicable</t>
  </si>
  <si>
    <t>YEMEN</t>
  </si>
  <si>
    <t>MAYOTTE</t>
  </si>
  <si>
    <t>SOUTH AFRICA</t>
  </si>
  <si>
    <t>ZAMBIA</t>
  </si>
  <si>
    <t>ZIMBABWE</t>
  </si>
  <si>
    <t>Column1</t>
  </si>
  <si>
    <t>C</t>
  </si>
  <si>
    <t>D</t>
  </si>
  <si>
    <t>E</t>
  </si>
  <si>
    <t>F</t>
  </si>
  <si>
    <t>G</t>
  </si>
  <si>
    <t>Row Valid ?</t>
  </si>
  <si>
    <t>Sheet Valid ? :</t>
  </si>
  <si>
    <t>Country of incorporation of third party</t>
  </si>
  <si>
    <t>Sheet Valid ?</t>
  </si>
  <si>
    <t>Q11</t>
  </si>
  <si>
    <t>B</t>
  </si>
  <si>
    <t>Q8</t>
  </si>
  <si>
    <t>Q9</t>
  </si>
  <si>
    <t>Q10</t>
  </si>
  <si>
    <t>Q12</t>
  </si>
  <si>
    <t>Q3</t>
  </si>
  <si>
    <t>Q3(a)</t>
  </si>
  <si>
    <t>Q3(b)</t>
  </si>
  <si>
    <t>Q4(a)</t>
  </si>
  <si>
    <t>Q4(b)</t>
  </si>
  <si>
    <t>Q5</t>
  </si>
  <si>
    <t>Q5(a)</t>
  </si>
  <si>
    <t>Q5(b)</t>
  </si>
  <si>
    <t>Q6(a)</t>
  </si>
  <si>
    <t>Q6(b)</t>
  </si>
  <si>
    <t>Q6</t>
  </si>
  <si>
    <t>Q6(c)</t>
  </si>
  <si>
    <t>Q6(d)</t>
  </si>
  <si>
    <t>Q7</t>
  </si>
  <si>
    <t>Q7(a)</t>
  </si>
  <si>
    <t>Q7(b)</t>
  </si>
  <si>
    <t>Q7(c)</t>
  </si>
  <si>
    <t>Q13</t>
  </si>
  <si>
    <t>Q2</t>
  </si>
  <si>
    <t>Q1</t>
  </si>
  <si>
    <t>Q3(c)</t>
  </si>
  <si>
    <t>Did the firm outsource client asset functions/activities during the reporting period?
 If 'yes' then please enter details in grid below</t>
  </si>
  <si>
    <t>to be hidden when finished</t>
  </si>
  <si>
    <t>Q4(c)</t>
  </si>
  <si>
    <t>Total client assets in Euros</t>
  </si>
  <si>
    <t>Q4</t>
  </si>
  <si>
    <t>Totals :</t>
  </si>
  <si>
    <t>Are Totals Valid ?</t>
  </si>
  <si>
    <t>Totals:</t>
  </si>
  <si>
    <t>Columns To Be Hidden
1 Means INVALID</t>
  </si>
  <si>
    <t>Over All MCAR Return Status</t>
  </si>
  <si>
    <t>Individual Sheet Name</t>
  </si>
  <si>
    <t>Sheet Status</t>
  </si>
  <si>
    <t>A</t>
  </si>
  <si>
    <t>Columns to be hidden</t>
  </si>
  <si>
    <t>Value of client financial instruments held on behalf of firms retail clients</t>
  </si>
  <si>
    <t>Totals agree with 2A.2</t>
  </si>
  <si>
    <t xml:space="preserve">Number of  clients for whom the branch held client assets </t>
  </si>
  <si>
    <t>- If all rules in the return have passed, the 'Over All MCAR Return Status' will display "Valid"</t>
  </si>
  <si>
    <t>- Individual Sheets that have failed validation will show a Sheet Status of "Invalid"</t>
  </si>
  <si>
    <t>- Questions that have failed validation will display an error message beside the specific question</t>
  </si>
  <si>
    <r>
      <t xml:space="preserve">The Central Bank will process personal data provided by you in order to fulfil its statutory  functions or to fulfil its business operations.  Any personal data provided will be processed in accordance with the requirements of data protection legislation. Should you have any queries concerning the processing of personal data by the Central Bank,  these can be submitted to </t>
    </r>
    <r>
      <rPr>
        <sz val="11"/>
        <color rgb="FF1F497D"/>
        <rFont val="Lato"/>
        <family val="2"/>
      </rPr>
      <t xml:space="preserve">dataprotection@centralbank.ie .  </t>
    </r>
    <r>
      <rPr>
        <sz val="11"/>
        <color rgb="FF000000"/>
        <rFont val="Lato"/>
        <family val="2"/>
      </rPr>
      <t xml:space="preserve">A copy of the Central Bank’s Data Protection Notice is available at the following location: </t>
    </r>
    <r>
      <rPr>
        <u/>
        <sz val="11"/>
        <rFont val="Lato"/>
        <family val="2"/>
      </rPr>
      <t xml:space="preserve">https://www.centralbank.ie/fns/privacy-statement </t>
    </r>
  </si>
  <si>
    <t>Count of invalid rows below ?</t>
  </si>
  <si>
    <t>Business line</t>
  </si>
  <si>
    <t>Activity</t>
  </si>
  <si>
    <t xml:space="preserve">Number of clients </t>
  </si>
  <si>
    <t xml:space="preserve">Value of client funds </t>
  </si>
  <si>
    <t xml:space="preserve">Value of client financial instruments </t>
  </si>
  <si>
    <t>What is the highest value of client financial instruments held during the reporting period?</t>
  </si>
  <si>
    <t>What is the lowest value of client financial instruments held during the reporting period?</t>
  </si>
  <si>
    <t>What is the average value of client financial Instruments held during reporting period?</t>
  </si>
  <si>
    <t>Does the firm have any EEA branches which held client asset during the reporting period?
 If 'yes' then please enter details in grid below</t>
  </si>
  <si>
    <t>Q2(a)(i)</t>
  </si>
  <si>
    <t>Q2(a)(ii)</t>
  </si>
  <si>
    <t>Q2(b)(i)</t>
  </si>
  <si>
    <t>Q2(b)(ii)</t>
  </si>
  <si>
    <t>Q2( c)(ii)</t>
  </si>
  <si>
    <t>Q2(d)(i)</t>
  </si>
  <si>
    <t>Q2(d)(ii)</t>
  </si>
  <si>
    <t>Q2(d)(iii)</t>
  </si>
  <si>
    <t>Q1(a)</t>
  </si>
  <si>
    <t>Q5(c)</t>
  </si>
  <si>
    <t>Q8(a)</t>
  </si>
  <si>
    <t>Q8(b)</t>
  </si>
  <si>
    <t>Q12.</t>
  </si>
  <si>
    <t>Q13.</t>
  </si>
  <si>
    <t>Comments</t>
  </si>
  <si>
    <t>Q1(b)</t>
  </si>
  <si>
    <t>Q1(c)</t>
  </si>
  <si>
    <t>Q2(c)(i)</t>
  </si>
  <si>
    <t>does E==F+G</t>
  </si>
  <si>
    <t>Total(A to G)</t>
  </si>
  <si>
    <t>does E==F+G or all blank</t>
  </si>
  <si>
    <t>Does E=C+D ?</t>
  </si>
  <si>
    <t>If Q14(a)=Yes then at least one row required</t>
  </si>
  <si>
    <t>Should Equal  2(a)(ii)</t>
  </si>
  <si>
    <t>Sum of values in this column should equal Q2(a)(i)
 ie equal :-</t>
  </si>
  <si>
    <t>Column B :Totals agree with 2A.1</t>
  </si>
  <si>
    <t>E=C+D ?</t>
  </si>
  <si>
    <t>Q12-D</t>
  </si>
  <si>
    <t>Q12 &amp; Q13</t>
  </si>
  <si>
    <t>Q13-D</t>
  </si>
  <si>
    <t>Q14-E</t>
  </si>
  <si>
    <t xml:space="preserve">
Outsourced client asset function/activity</t>
  </si>
  <si>
    <t>Third party Name</t>
  </si>
  <si>
    <t xml:space="preserve">Form of Financial Instruments </t>
  </si>
  <si>
    <t>Is the third party in the same group as the investment firm?</t>
  </si>
  <si>
    <t xml:space="preserve"> Value of client financial instruments</t>
  </si>
  <si>
    <t xml:space="preserve">Sheet Valid ?  </t>
  </si>
  <si>
    <t>If a non-zero number is entered in field 2(d)(i), please provide details of the  regulated services other than MiFID provided to "other clients"</t>
  </si>
  <si>
    <t xml:space="preserve">Value of client funds held on behalf of firms retail clients
</t>
  </si>
  <si>
    <t xml:space="preserve">Total value of client assets held on behalf of firms retail clients. 
</t>
  </si>
  <si>
    <t xml:space="preserve">Number of retail clients for whom the firm held client assets
</t>
  </si>
  <si>
    <r>
      <rPr>
        <b/>
        <sz val="9"/>
        <rFont val="Lato"/>
        <family val="2"/>
        <scheme val="minor"/>
      </rPr>
      <t>Q14(a)</t>
    </r>
    <r>
      <rPr>
        <sz val="9"/>
        <rFont val="Lato"/>
        <family val="2"/>
        <scheme val="minor"/>
      </rPr>
      <t>= a value selected--&gt;</t>
    </r>
  </si>
  <si>
    <r>
      <rPr>
        <b/>
        <sz val="9"/>
        <rFont val="Lato"/>
        <family val="2"/>
        <scheme val="minor"/>
      </rPr>
      <t>&lt;&lt;-- Q14(a)</t>
    </r>
    <r>
      <rPr>
        <sz val="9"/>
        <rFont val="Lato"/>
        <family val="2"/>
        <scheme val="minor"/>
      </rPr>
      <t>=No and Grid Is Empty</t>
    </r>
  </si>
  <si>
    <r>
      <rPr>
        <b/>
        <sz val="9"/>
        <rFont val="Lato"/>
        <family val="2"/>
        <scheme val="minor"/>
      </rPr>
      <t>&lt;&lt;-- Q14(a)</t>
    </r>
    <r>
      <rPr>
        <sz val="9"/>
        <rFont val="Lato"/>
        <family val="2"/>
        <scheme val="minor"/>
      </rPr>
      <t>=Yes and Grid Is Empty</t>
    </r>
  </si>
  <si>
    <r>
      <rPr>
        <b/>
        <sz val="9"/>
        <rFont val="Lato"/>
        <family val="2"/>
        <scheme val="minor"/>
      </rPr>
      <t xml:space="preserve">&lt;-- Q16(a)
</t>
    </r>
    <r>
      <rPr>
        <sz val="9"/>
        <rFont val="Lato"/>
        <family val="2"/>
        <scheme val="minor"/>
      </rPr>
      <t xml:space="preserve"> a value selected</t>
    </r>
  </si>
  <si>
    <r>
      <rPr>
        <b/>
        <sz val="9"/>
        <rFont val="Lato"/>
        <family val="2"/>
        <scheme val="minor"/>
      </rPr>
      <t>&lt;&lt;-- Q16(a)</t>
    </r>
    <r>
      <rPr>
        <sz val="9"/>
        <rFont val="Lato"/>
        <family val="2"/>
        <scheme val="minor"/>
      </rPr>
      <t>=No and Grid Is Empty</t>
    </r>
  </si>
  <si>
    <r>
      <rPr>
        <b/>
        <sz val="9"/>
        <rFont val="Lato"/>
        <family val="2"/>
        <scheme val="minor"/>
      </rPr>
      <t>&lt;&lt;-- Q16(a)</t>
    </r>
    <r>
      <rPr>
        <sz val="9"/>
        <rFont val="Lato"/>
        <family val="2"/>
        <scheme val="minor"/>
      </rPr>
      <t>=Yes and Grid Is Empty</t>
    </r>
  </si>
  <si>
    <t xml:space="preserve">Totals </t>
  </si>
  <si>
    <t>Jurisdiction of outsourced service provider</t>
  </si>
  <si>
    <t>Name of outsourced service provider</t>
  </si>
  <si>
    <t>Is the outsourced service provider in the same group as the investment firm?</t>
  </si>
  <si>
    <t>Q12. Business Line</t>
  </si>
  <si>
    <t>Q13. Client Funds</t>
  </si>
  <si>
    <t>Q14. Client Financial Instruments</t>
  </si>
  <si>
    <t>Q15. Outsourcing</t>
  </si>
  <si>
    <t>Q16. Jurisdictional analysis</t>
  </si>
  <si>
    <t>Q17. Branches</t>
  </si>
  <si>
    <t>Q14.</t>
  </si>
  <si>
    <t>Q15.</t>
  </si>
  <si>
    <t>Q16.</t>
  </si>
  <si>
    <t>Q17.</t>
  </si>
  <si>
    <t>(a)</t>
  </si>
  <si>
    <t>(b)</t>
  </si>
  <si>
    <t>(c)</t>
  </si>
  <si>
    <t>(d)</t>
  </si>
  <si>
    <t>(e)</t>
  </si>
  <si>
    <t>(f)</t>
  </si>
  <si>
    <t>(g)</t>
  </si>
  <si>
    <t>Third party name</t>
  </si>
  <si>
    <t xml:space="preserve">Sheet Valid ? </t>
  </si>
  <si>
    <r>
      <t xml:space="preserve">Count Of </t>
    </r>
    <r>
      <rPr>
        <b/>
        <sz val="9"/>
        <rFont val="Lato"/>
        <family val="2"/>
        <scheme val="major"/>
      </rPr>
      <t>Invalid</t>
    </r>
    <r>
      <rPr>
        <sz val="9"/>
        <rFont val="Lato"/>
        <family val="2"/>
        <scheme val="major"/>
      </rPr>
      <t xml:space="preserve"> Rows</t>
    </r>
  </si>
  <si>
    <t xml:space="preserve">Value of client funds
 </t>
  </si>
  <si>
    <t>Q1-11</t>
  </si>
  <si>
    <r>
      <t xml:space="preserve">- You can follow hyperlinks directly to specific Worksheets or Target Cells by clicking on the </t>
    </r>
    <r>
      <rPr>
        <u/>
        <sz val="10"/>
        <color theme="2"/>
        <rFont val="Calibri"/>
        <family val="2"/>
      </rPr>
      <t>blue underlined text</t>
    </r>
    <r>
      <rPr>
        <sz val="10"/>
        <color theme="2"/>
        <rFont val="Calibri"/>
        <family val="2"/>
      </rPr>
      <t xml:space="preserve"> </t>
    </r>
    <r>
      <rPr>
        <sz val="10"/>
        <color indexed="63"/>
        <rFont val="Calibri"/>
        <family val="2"/>
      </rPr>
      <t>in the Worksheet and Target Cell columns</t>
    </r>
  </si>
  <si>
    <t>Total:-</t>
  </si>
  <si>
    <t>Total:</t>
  </si>
  <si>
    <t xml:space="preserve">Total value of client assets </t>
  </si>
  <si>
    <t xml:space="preserve">Reporting date for auditor assurance report </t>
  </si>
  <si>
    <t>Value of client funds - Omnibus client asset accounts</t>
  </si>
  <si>
    <t>Value of client funds - Individual client asset accounts</t>
  </si>
  <si>
    <t>Value of client financial instruments - Omnibus client asset accounts</t>
  </si>
  <si>
    <t>Value of client financial instruments - Individual client asset accounts</t>
  </si>
  <si>
    <t>Q16</t>
  </si>
  <si>
    <t>Q15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</si>
</sst>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_);_(&quot;€&quot;* \(#,##0\);_(&quot;€&quot;* &quot;-&quot;_);_(@_)"/>
    <numFmt numFmtId="165" formatCode="#,##0_ ;\-#,##0\ "/>
    <numFmt numFmtId="166" formatCode="_-[$€-1809]* #,##0_-;\-[$€-1809]* #,##0_-;_-[$€-1809]* &quot;-&quot;_-;_-@_-"/>
    <numFmt numFmtId="167" formatCode="_-[$€-1809]* #,##0_-;\-[$€-1809]* #,##0_-;_-[$€-1809]* &quot;-&quot;??_-;_-@_-"/>
    <numFmt numFmtId="168" formatCode="&quot;€&quot;#,##0"/>
  </numFmts>
  <fonts count="61" x14ac:knownFonts="1">
    <font>
      <sz val="11"/>
      <color indexed="8"/>
      <name val="Times New Roman"/>
    </font>
    <font>
      <sz val="10"/>
      <name val="Calibri"/>
      <family val="2"/>
    </font>
    <font>
      <sz val="12"/>
      <name val="Arial"/>
      <family val="2"/>
    </font>
    <font>
      <b/>
      <sz val="10"/>
      <name val="Calibri"/>
      <family val="2"/>
    </font>
    <font>
      <b/>
      <sz val="11"/>
      <name val="Calibri"/>
      <family val="2"/>
    </font>
    <font>
      <b/>
      <sz val="12"/>
      <name val="Calibri"/>
      <family val="2"/>
    </font>
    <font>
      <sz val="10"/>
      <color indexed="63"/>
      <name val="Calibri"/>
      <family val="2"/>
    </font>
    <font>
      <b/>
      <sz val="11"/>
      <color indexed="8"/>
      <name val="Times New Roman"/>
      <family val="1"/>
    </font>
    <font>
      <sz val="11"/>
      <color indexed="8"/>
      <name val="Times New Roman"/>
      <family val="1"/>
    </font>
    <font>
      <sz val="11"/>
      <color theme="1"/>
      <name val="Lato"/>
      <family val="2"/>
      <scheme val="minor"/>
    </font>
    <font>
      <u/>
      <sz val="10"/>
      <color theme="10"/>
      <name val="Arial"/>
      <family val="2"/>
    </font>
    <font>
      <sz val="10"/>
      <name val="Lato"/>
      <family val="2"/>
      <scheme val="minor"/>
    </font>
    <font>
      <u/>
      <sz val="10"/>
      <color theme="10"/>
      <name val="Lato"/>
      <family val="2"/>
      <scheme val="minor"/>
    </font>
    <font>
      <b/>
      <u/>
      <sz val="14"/>
      <name val="Lato"/>
      <family val="2"/>
      <scheme val="minor"/>
    </font>
    <font>
      <b/>
      <u/>
      <sz val="10"/>
      <color theme="1" tint="0.14999847407452621"/>
      <name val="Lato"/>
      <family val="2"/>
      <scheme val="minor"/>
    </font>
    <font>
      <sz val="10"/>
      <color theme="1" tint="0.14999847407452621"/>
      <name val="Lato"/>
      <family val="2"/>
      <scheme val="minor"/>
    </font>
    <font>
      <b/>
      <i/>
      <sz val="10"/>
      <color theme="1" tint="0.14999847407452621"/>
      <name val="Lato"/>
      <family val="2"/>
      <scheme val="minor"/>
    </font>
    <font>
      <b/>
      <sz val="9"/>
      <name val="Calibri"/>
      <family val="2"/>
    </font>
    <font>
      <sz val="9"/>
      <name val="Calibri"/>
      <family val="2"/>
    </font>
    <font>
      <sz val="11"/>
      <name val="Times New Roman"/>
      <family val="1"/>
    </font>
    <font>
      <sz val="11"/>
      <name val="Calibri"/>
      <family val="2"/>
    </font>
    <font>
      <sz val="9"/>
      <color rgb="FFFF0000"/>
      <name val="Calibri"/>
      <family val="2"/>
    </font>
    <font>
      <b/>
      <sz val="9"/>
      <color rgb="FFFF0000"/>
      <name val="Calibri"/>
      <family val="2"/>
    </font>
    <font>
      <b/>
      <sz val="10"/>
      <name val="Lato"/>
      <family val="2"/>
      <scheme val="minor"/>
    </font>
    <font>
      <b/>
      <sz val="14"/>
      <name val="Calibri"/>
      <family val="2"/>
    </font>
    <font>
      <sz val="11"/>
      <color theme="1"/>
      <name val="Times New Roman"/>
      <family val="2"/>
    </font>
    <font>
      <sz val="11"/>
      <name val="Lato"/>
      <family val="2"/>
    </font>
    <font>
      <b/>
      <sz val="18"/>
      <name val="Calibri"/>
      <family val="2"/>
    </font>
    <font>
      <sz val="18"/>
      <color indexed="8"/>
      <name val="Times New Roman"/>
      <family val="1"/>
    </font>
    <font>
      <sz val="11"/>
      <color rgb="FF000000"/>
      <name val="Lato"/>
      <family val="2"/>
    </font>
    <font>
      <sz val="11"/>
      <color rgb="FF1F497D"/>
      <name val="Lato"/>
      <family val="2"/>
    </font>
    <font>
      <u/>
      <sz val="11"/>
      <name val="Lato"/>
      <family val="2"/>
    </font>
    <font>
      <b/>
      <sz val="10"/>
      <color rgb="FFFF0000"/>
      <name val="Calibri"/>
      <family val="2"/>
    </font>
    <font>
      <sz val="10"/>
      <color rgb="FFFF0000"/>
      <name val="Times New Roman"/>
      <family val="1"/>
    </font>
    <font>
      <sz val="12"/>
      <color indexed="8"/>
      <name val="Times New Roman"/>
      <family val="1"/>
    </font>
    <font>
      <sz val="11"/>
      <name val="Lato"/>
      <family val="2"/>
      <scheme val="minor"/>
    </font>
    <font>
      <b/>
      <sz val="11"/>
      <name val="Lato"/>
      <family val="2"/>
      <scheme val="minor"/>
    </font>
    <font>
      <b/>
      <sz val="12"/>
      <name val="Lato"/>
      <family val="2"/>
      <scheme val="minor"/>
    </font>
    <font>
      <b/>
      <sz val="9"/>
      <name val="Lato"/>
      <family val="2"/>
      <scheme val="minor"/>
    </font>
    <font>
      <b/>
      <u/>
      <sz val="11"/>
      <name val="Lato"/>
      <family val="2"/>
      <scheme val="minor"/>
    </font>
    <font>
      <sz val="11"/>
      <color indexed="8"/>
      <name val="Lato"/>
      <family val="2"/>
      <scheme val="minor"/>
    </font>
    <font>
      <sz val="9"/>
      <name val="Lato"/>
      <family val="2"/>
      <scheme val="minor"/>
    </font>
    <font>
      <b/>
      <sz val="9"/>
      <color rgb="FFFF0000"/>
      <name val="Lato"/>
      <family val="2"/>
      <scheme val="minor"/>
    </font>
    <font>
      <sz val="12"/>
      <color rgb="FFFF0000"/>
      <name val="Lato"/>
      <family val="2"/>
      <scheme val="minor"/>
    </font>
    <font>
      <i/>
      <sz val="9"/>
      <name val="Lato"/>
      <family val="2"/>
      <scheme val="minor"/>
    </font>
    <font>
      <b/>
      <sz val="12"/>
      <color rgb="FFFF0000"/>
      <name val="Lato"/>
      <family val="2"/>
      <scheme val="minor"/>
    </font>
    <font>
      <sz val="9"/>
      <color rgb="FFFF0000"/>
      <name val="Lato"/>
      <family val="2"/>
      <scheme val="minor"/>
    </font>
    <font>
      <sz val="12"/>
      <color indexed="8"/>
      <name val="Lato"/>
      <family val="2"/>
      <scheme val="minor"/>
    </font>
    <font>
      <b/>
      <sz val="11"/>
      <color rgb="FFFF0000"/>
      <name val="Lato"/>
      <family val="2"/>
      <scheme val="minor"/>
    </font>
    <font>
      <sz val="9"/>
      <color indexed="8"/>
      <name val="Lato"/>
      <family val="2"/>
      <scheme val="minor"/>
    </font>
    <font>
      <sz val="10"/>
      <color indexed="8"/>
      <name val="Lato"/>
      <family val="2"/>
      <scheme val="minor"/>
    </font>
    <font>
      <b/>
      <sz val="10"/>
      <color indexed="8"/>
      <name val="Lato"/>
      <family val="2"/>
      <scheme val="minor"/>
    </font>
    <font>
      <b/>
      <sz val="16"/>
      <name val="Lato"/>
      <family val="2"/>
      <scheme val="minor"/>
    </font>
    <font>
      <b/>
      <sz val="9"/>
      <name val="Lato"/>
      <family val="2"/>
      <scheme val="major"/>
    </font>
    <font>
      <sz val="9"/>
      <name val="Lato"/>
      <family val="2"/>
      <scheme val="major"/>
    </font>
    <font>
      <b/>
      <sz val="9"/>
      <color rgb="FFFF0000"/>
      <name val="Lato"/>
      <family val="2"/>
      <scheme val="major"/>
    </font>
    <font>
      <sz val="11"/>
      <color indexed="8"/>
      <name val="Lato"/>
      <family val="2"/>
      <scheme val="major"/>
    </font>
    <font>
      <u/>
      <sz val="10"/>
      <color theme="2"/>
      <name val="Calibri"/>
      <family val="2"/>
    </font>
    <font>
      <sz val="10"/>
      <color theme="2"/>
      <name val="Calibri"/>
      <family val="2"/>
    </font>
    <font>
      <u/>
      <sz val="10"/>
      <color rgb="FF007DC3"/>
      <name val="Arial"/>
      <family val="2"/>
    </font>
    <font>
      <u/>
      <sz val="10"/>
      <color rgb="FF007DC3"/>
      <name val="Lato"/>
      <family val="2"/>
      <scheme val="minor"/>
    </font>
  </fonts>
  <fills count="12">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5EC5C2"/>
        <bgColor indexed="64"/>
      </patternFill>
    </fill>
    <fill>
      <patternFill patternType="solid">
        <fgColor rgb="FFDEF3F3"/>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xf numFmtId="0" fontId="10" fillId="0" borderId="0" applyNumberFormat="0" applyFill="0" applyBorder="0" applyAlignment="0" applyProtection="0"/>
    <xf numFmtId="0" fontId="9" fillId="0" borderId="0"/>
    <xf numFmtId="0" fontId="25" fillId="0" borderId="0"/>
  </cellStyleXfs>
  <cellXfs count="686">
    <xf numFmtId="0" fontId="0" fillId="0" borderId="0" xfId="0"/>
    <xf numFmtId="0" fontId="7" fillId="0" borderId="0" xfId="0" applyFont="1" applyAlignment="1">
      <alignment wrapText="1"/>
    </xf>
    <xf numFmtId="0" fontId="0" fillId="0" borderId="1" xfId="0" applyBorder="1" applyAlignment="1">
      <alignment wrapText="1"/>
    </xf>
    <xf numFmtId="0" fontId="0" fillId="0" borderId="2" xfId="0" applyBorder="1" applyAlignment="1">
      <alignment wrapText="1"/>
    </xf>
    <xf numFmtId="0" fontId="8" fillId="0" borderId="3"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8" fillId="0" borderId="1" xfId="0" applyFont="1" applyBorder="1" applyAlignment="1">
      <alignment wrapText="1"/>
    </xf>
    <xf numFmtId="0" fontId="0" fillId="0" borderId="0" xfId="0" applyBorder="1" applyAlignment="1">
      <alignment wrapText="1"/>
    </xf>
    <xf numFmtId="0" fontId="8" fillId="0" borderId="5" xfId="0" applyFont="1" applyBorder="1" applyAlignment="1">
      <alignment wrapText="1"/>
    </xf>
    <xf numFmtId="0" fontId="8" fillId="0" borderId="2" xfId="0" applyFont="1" applyBorder="1" applyAlignment="1">
      <alignment wrapText="1"/>
    </xf>
    <xf numFmtId="0" fontId="8" fillId="0" borderId="4" xfId="0" applyFont="1" applyBorder="1" applyAlignment="1">
      <alignment wrapText="1"/>
    </xf>
    <xf numFmtId="0" fontId="0" fillId="0" borderId="0" xfId="0" applyAlignment="1">
      <alignment wrapText="1"/>
    </xf>
    <xf numFmtId="0" fontId="17" fillId="2" borderId="8" xfId="0" applyFont="1" applyFill="1" applyBorder="1" applyAlignment="1">
      <alignment horizontal="center" vertical="center" wrapText="1"/>
    </xf>
    <xf numFmtId="0" fontId="8" fillId="0" borderId="0" xfId="0" applyFont="1" applyAlignment="1">
      <alignment wrapText="1"/>
    </xf>
    <xf numFmtId="0" fontId="17" fillId="2" borderId="2" xfId="0" applyFont="1" applyFill="1" applyBorder="1" applyAlignment="1" applyProtection="1">
      <alignment horizontal="center" vertical="center" wrapText="1"/>
    </xf>
    <xf numFmtId="4" fontId="17" fillId="2" borderId="2" xfId="0" applyNumberFormat="1" applyFont="1" applyFill="1" applyBorder="1" applyAlignment="1" applyProtection="1">
      <alignment horizontal="center" wrapText="1"/>
    </xf>
    <xf numFmtId="0" fontId="17" fillId="2" borderId="1"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8" xfId="0" applyFont="1" applyFill="1" applyBorder="1" applyAlignment="1" applyProtection="1">
      <alignment horizontal="center" wrapText="1"/>
    </xf>
    <xf numFmtId="1" fontId="18" fillId="2" borderId="21" xfId="0" applyNumberFormat="1" applyFont="1" applyFill="1" applyBorder="1" applyAlignment="1" applyProtection="1">
      <alignment horizontal="center" wrapText="1"/>
    </xf>
    <xf numFmtId="0" fontId="17" fillId="2" borderId="5" xfId="0" applyFont="1" applyFill="1" applyBorder="1" applyAlignment="1" applyProtection="1">
      <alignment horizontal="center" wrapText="1"/>
    </xf>
    <xf numFmtId="0" fontId="18" fillId="2" borderId="0" xfId="0" applyFont="1" applyFill="1" applyBorder="1" applyAlignment="1" applyProtection="1">
      <alignment horizontal="center" wrapText="1"/>
    </xf>
    <xf numFmtId="0" fontId="17" fillId="2" borderId="29" xfId="0" applyFont="1" applyFill="1" applyBorder="1" applyAlignment="1" applyProtection="1">
      <alignment horizontal="center" vertical="center" wrapText="1"/>
    </xf>
    <xf numFmtId="0" fontId="17" fillId="2" borderId="10" xfId="0" applyFont="1" applyFill="1" applyBorder="1" applyAlignment="1" applyProtection="1">
      <alignment horizontal="center" vertical="center" wrapText="1"/>
    </xf>
    <xf numFmtId="4" fontId="18" fillId="2" borderId="10" xfId="0" applyNumberFormat="1" applyFont="1" applyFill="1" applyBorder="1" applyAlignment="1" applyProtection="1">
      <alignment wrapText="1"/>
    </xf>
    <xf numFmtId="0" fontId="17" fillId="2" borderId="11" xfId="0" applyFont="1" applyFill="1" applyBorder="1" applyAlignment="1" applyProtection="1">
      <alignment horizontal="center" wrapText="1"/>
    </xf>
    <xf numFmtId="1" fontId="18" fillId="2" borderId="30" xfId="0" applyNumberFormat="1" applyFont="1" applyFill="1" applyBorder="1" applyAlignment="1" applyProtection="1">
      <alignment horizontal="center" wrapText="1"/>
    </xf>
    <xf numFmtId="1" fontId="18" fillId="2" borderId="31" xfId="0" applyNumberFormat="1" applyFont="1" applyFill="1" applyBorder="1" applyAlignment="1" applyProtection="1">
      <alignment horizontal="center" wrapText="1"/>
    </xf>
    <xf numFmtId="1" fontId="18" fillId="2" borderId="32" xfId="0" applyNumberFormat="1" applyFont="1" applyFill="1" applyBorder="1" applyAlignment="1" applyProtection="1">
      <alignment horizontal="center" wrapText="1"/>
    </xf>
    <xf numFmtId="0" fontId="17" fillId="2" borderId="6" xfId="0" applyFont="1" applyFill="1" applyBorder="1" applyAlignment="1" applyProtection="1">
      <alignment horizontal="center" wrapText="1"/>
    </xf>
    <xf numFmtId="0" fontId="19" fillId="0" borderId="0" xfId="0" applyFont="1" applyProtection="1"/>
    <xf numFmtId="0" fontId="19" fillId="0" borderId="0" xfId="0" applyFont="1" applyAlignment="1" applyProtection="1">
      <alignment horizontal="center" vertical="center"/>
    </xf>
    <xf numFmtId="0" fontId="4" fillId="0" borderId="0" xfId="0" applyFont="1" applyAlignment="1" applyProtection="1">
      <alignment horizontal="left" wrapText="1"/>
    </xf>
    <xf numFmtId="0" fontId="20" fillId="0" borderId="0" xfId="0" applyFont="1" applyAlignment="1" applyProtection="1">
      <alignment vertical="center" wrapText="1"/>
    </xf>
    <xf numFmtId="0" fontId="20" fillId="0" borderId="0" xfId="0" applyFont="1" applyAlignment="1" applyProtection="1">
      <alignment horizontal="center" vertical="center" wrapText="1"/>
    </xf>
    <xf numFmtId="0" fontId="18" fillId="0" borderId="0" xfId="0" applyFont="1" applyAlignment="1" applyProtection="1">
      <alignment wrapText="1"/>
    </xf>
    <xf numFmtId="0" fontId="20" fillId="0" borderId="0" xfId="0" applyFont="1" applyAlignment="1" applyProtection="1">
      <alignment horizontal="center" wrapText="1"/>
    </xf>
    <xf numFmtId="0" fontId="17" fillId="2" borderId="36" xfId="0" applyFont="1" applyFill="1" applyBorder="1" applyAlignment="1" applyProtection="1">
      <alignment horizontal="center" vertical="center" wrapText="1"/>
    </xf>
    <xf numFmtId="0" fontId="18" fillId="3" borderId="6" xfId="0" applyFont="1" applyFill="1" applyBorder="1" applyAlignment="1" applyProtection="1">
      <alignment horizontal="left" vertical="center" wrapText="1"/>
      <protection locked="0"/>
    </xf>
    <xf numFmtId="0" fontId="17" fillId="2" borderId="39" xfId="0" applyFont="1" applyFill="1" applyBorder="1" applyAlignment="1" applyProtection="1">
      <alignment horizontal="center" vertical="center" wrapText="1"/>
    </xf>
    <xf numFmtId="0" fontId="17" fillId="2" borderId="40" xfId="0" applyFont="1" applyFill="1" applyBorder="1" applyAlignment="1" applyProtection="1">
      <alignment horizontal="center" vertical="center" wrapText="1"/>
    </xf>
    <xf numFmtId="0" fontId="17" fillId="2" borderId="41" xfId="0" applyFont="1" applyFill="1" applyBorder="1" applyAlignment="1" applyProtection="1">
      <alignment horizontal="center" vertical="center" wrapText="1"/>
    </xf>
    <xf numFmtId="1" fontId="18" fillId="2" borderId="21" xfId="0" applyNumberFormat="1" applyFont="1" applyFill="1" applyBorder="1" applyAlignment="1" applyProtection="1">
      <alignment horizontal="center" vertical="center" wrapText="1"/>
    </xf>
    <xf numFmtId="0" fontId="17" fillId="2" borderId="21" xfId="0" applyFont="1" applyFill="1" applyBorder="1" applyAlignment="1" applyProtection="1">
      <alignment horizontal="center" vertical="center" wrapText="1"/>
    </xf>
    <xf numFmtId="0" fontId="17" fillId="2" borderId="21" xfId="0" applyFont="1" applyFill="1" applyBorder="1" applyAlignment="1" applyProtection="1">
      <alignment horizontal="center" wrapText="1"/>
    </xf>
    <xf numFmtId="0" fontId="18" fillId="2" borderId="45" xfId="0" applyFont="1" applyFill="1" applyBorder="1" applyAlignment="1" applyProtection="1">
      <alignment horizontal="center" wrapText="1"/>
    </xf>
    <xf numFmtId="0" fontId="17" fillId="0" borderId="0" xfId="0" applyFont="1" applyAlignment="1" applyProtection="1">
      <alignment horizontal="left" wrapText="1"/>
    </xf>
    <xf numFmtId="49" fontId="18" fillId="3" borderId="6" xfId="0" applyNumberFormat="1" applyFont="1" applyFill="1" applyBorder="1" applyAlignment="1" applyProtection="1">
      <alignment horizontal="left" vertical="center" wrapText="1"/>
      <protection locked="0"/>
    </xf>
    <xf numFmtId="0" fontId="26" fillId="6" borderId="52" xfId="3" applyFont="1" applyFill="1" applyBorder="1" applyAlignment="1" applyProtection="1">
      <alignment horizontal="center"/>
    </xf>
    <xf numFmtId="164" fontId="18" fillId="3" borderId="6" xfId="0" applyNumberFormat="1" applyFont="1" applyFill="1" applyBorder="1" applyAlignment="1" applyProtection="1">
      <alignment horizontal="right" vertical="center" wrapText="1"/>
      <protection locked="0"/>
    </xf>
    <xf numFmtId="0" fontId="20" fillId="0" borderId="3" xfId="0" applyFont="1" applyBorder="1" applyAlignment="1" applyProtection="1">
      <alignment wrapText="1"/>
    </xf>
    <xf numFmtId="0" fontId="18" fillId="0" borderId="0" xfId="0" applyFont="1" applyAlignment="1" applyProtection="1">
      <alignment horizontal="center" vertical="center" wrapText="1"/>
    </xf>
    <xf numFmtId="0" fontId="20" fillId="0" borderId="2" xfId="0" applyFont="1" applyBorder="1" applyAlignment="1" applyProtection="1">
      <alignment wrapText="1"/>
    </xf>
    <xf numFmtId="1" fontId="20" fillId="0" borderId="0" xfId="0" applyNumberFormat="1" applyFont="1" applyAlignment="1" applyProtection="1">
      <alignment wrapText="1"/>
    </xf>
    <xf numFmtId="0" fontId="4" fillId="0" borderId="0" xfId="0" applyFont="1" applyAlignment="1" applyProtection="1">
      <alignment horizontal="center" wrapText="1"/>
    </xf>
    <xf numFmtId="0" fontId="18" fillId="3" borderId="8" xfId="0" applyFont="1" applyFill="1" applyBorder="1" applyAlignment="1" applyProtection="1">
      <alignment horizontal="left" vertical="center" wrapText="1"/>
      <protection locked="0"/>
    </xf>
    <xf numFmtId="0" fontId="20" fillId="0" borderId="0" xfId="0" applyFont="1" applyAlignment="1" applyProtection="1">
      <alignment wrapText="1"/>
    </xf>
    <xf numFmtId="0" fontId="18" fillId="2" borderId="0" xfId="0" applyFont="1" applyFill="1" applyBorder="1" applyAlignment="1" applyProtection="1">
      <alignment wrapText="1"/>
    </xf>
    <xf numFmtId="0" fontId="17" fillId="2" borderId="0" xfId="0" applyFont="1" applyFill="1" applyBorder="1" applyAlignment="1" applyProtection="1">
      <alignment horizontal="center" vertical="center" wrapText="1"/>
    </xf>
    <xf numFmtId="0" fontId="1" fillId="4" borderId="0" xfId="0" applyFont="1" applyFill="1" applyProtection="1"/>
    <xf numFmtId="0" fontId="2" fillId="4" borderId="0" xfId="0" applyFont="1" applyFill="1" applyProtection="1"/>
    <xf numFmtId="0" fontId="3" fillId="4" borderId="0" xfId="0" applyFont="1" applyFill="1" applyProtection="1"/>
    <xf numFmtId="0" fontId="1" fillId="4" borderId="0" xfId="0" applyFont="1" applyFill="1" applyAlignment="1" applyProtection="1">
      <alignment horizontal="center" wrapText="1"/>
    </xf>
    <xf numFmtId="0" fontId="1" fillId="4" borderId="0" xfId="0" applyFont="1" applyFill="1" applyAlignment="1" applyProtection="1">
      <alignment horizontal="left" wrapText="1"/>
    </xf>
    <xf numFmtId="0" fontId="5" fillId="4" borderId="0" xfId="0" applyFont="1" applyFill="1" applyAlignment="1" applyProtection="1">
      <alignment horizontal="left" vertical="center"/>
    </xf>
    <xf numFmtId="0" fontId="5" fillId="4" borderId="0" xfId="0" applyFont="1" applyFill="1" applyAlignment="1" applyProtection="1">
      <alignment vertical="center"/>
    </xf>
    <xf numFmtId="0" fontId="2" fillId="4" borderId="0" xfId="0" applyFont="1" applyFill="1" applyBorder="1" applyProtection="1"/>
    <xf numFmtId="0" fontId="1" fillId="4" borderId="0" xfId="0" applyFont="1" applyFill="1" applyAlignment="1" applyProtection="1">
      <alignment horizontal="center"/>
    </xf>
    <xf numFmtId="0" fontId="1" fillId="4" borderId="1" xfId="0" applyFont="1" applyFill="1" applyBorder="1" applyProtection="1"/>
    <xf numFmtId="0" fontId="1" fillId="4" borderId="2" xfId="0" applyFont="1" applyFill="1" applyBorder="1" applyProtection="1"/>
    <xf numFmtId="0" fontId="1" fillId="4" borderId="4" xfId="0" applyFont="1" applyFill="1" applyBorder="1" applyProtection="1"/>
    <xf numFmtId="0" fontId="24" fillId="4" borderId="0" xfId="0" applyFont="1" applyFill="1" applyBorder="1" applyProtection="1"/>
    <xf numFmtId="0" fontId="1" fillId="4" borderId="0" xfId="0" applyFont="1" applyFill="1" applyBorder="1" applyProtection="1"/>
    <xf numFmtId="0" fontId="11" fillId="4" borderId="0" xfId="0" applyFont="1" applyFill="1" applyBorder="1" applyAlignment="1" applyProtection="1">
      <alignment horizontal="left" vertical="center"/>
    </xf>
    <xf numFmtId="0" fontId="11" fillId="4" borderId="0" xfId="0" quotePrefix="1" applyFont="1" applyFill="1" applyBorder="1" applyAlignment="1" applyProtection="1">
      <alignment horizontal="center"/>
    </xf>
    <xf numFmtId="0" fontId="12" fillId="4" borderId="0" xfId="1" quotePrefix="1" applyFont="1" applyFill="1" applyBorder="1" applyProtection="1"/>
    <xf numFmtId="0" fontId="2" fillId="4" borderId="5" xfId="0" applyFont="1" applyFill="1" applyBorder="1" applyProtection="1"/>
    <xf numFmtId="0" fontId="0" fillId="4" borderId="0" xfId="0" applyFill="1" applyProtection="1"/>
    <xf numFmtId="0" fontId="1" fillId="4" borderId="9" xfId="0" applyFont="1" applyFill="1" applyBorder="1" applyProtection="1"/>
    <xf numFmtId="0" fontId="3" fillId="4" borderId="10" xfId="0" applyFont="1" applyFill="1" applyBorder="1" applyProtection="1"/>
    <xf numFmtId="0" fontId="1" fillId="4" borderId="10" xfId="0" applyFont="1" applyFill="1" applyBorder="1" applyProtection="1"/>
    <xf numFmtId="0" fontId="1" fillId="4" borderId="11" xfId="0" applyFont="1" applyFill="1" applyBorder="1" applyProtection="1"/>
    <xf numFmtId="0" fontId="11" fillId="4" borderId="2" xfId="0" applyFont="1" applyFill="1" applyBorder="1" applyAlignment="1" applyProtection="1">
      <alignment horizontal="left" vertical="center"/>
    </xf>
    <xf numFmtId="0" fontId="11" fillId="4" borderId="2" xfId="0" quotePrefix="1" applyFont="1" applyFill="1" applyBorder="1" applyAlignment="1" applyProtection="1">
      <alignment horizontal="center"/>
    </xf>
    <xf numFmtId="0" fontId="12" fillId="4" borderId="2" xfId="1" quotePrefix="1" applyFont="1" applyFill="1" applyBorder="1" applyProtection="1"/>
    <xf numFmtId="0" fontId="12" fillId="4" borderId="53" xfId="1" applyFont="1" applyFill="1" applyBorder="1" applyProtection="1"/>
    <xf numFmtId="0" fontId="2" fillId="4" borderId="3" xfId="0" applyFont="1" applyFill="1" applyBorder="1" applyProtection="1"/>
    <xf numFmtId="0" fontId="23" fillId="4" borderId="0" xfId="0" applyFont="1" applyFill="1" applyBorder="1" applyAlignment="1" applyProtection="1">
      <alignment horizontal="left" vertical="center"/>
    </xf>
    <xf numFmtId="0" fontId="11" fillId="4" borderId="34" xfId="0" applyFont="1" applyFill="1" applyBorder="1" applyAlignment="1" applyProtection="1">
      <alignment horizontal="left" vertical="center"/>
    </xf>
    <xf numFmtId="0" fontId="11" fillId="4" borderId="34" xfId="0" quotePrefix="1" applyFont="1" applyFill="1" applyBorder="1" applyAlignment="1" applyProtection="1">
      <alignment horizontal="center"/>
    </xf>
    <xf numFmtId="0" fontId="12" fillId="4" borderId="34" xfId="1" quotePrefix="1" applyFont="1" applyFill="1" applyBorder="1" applyProtection="1"/>
    <xf numFmtId="49" fontId="11" fillId="4" borderId="16" xfId="1" applyNumberFormat="1" applyFont="1" applyFill="1" applyBorder="1" applyAlignment="1" applyProtection="1">
      <alignment horizontal="center" vertical="center"/>
    </xf>
    <xf numFmtId="0" fontId="2" fillId="4" borderId="4" xfId="0" applyFont="1" applyFill="1" applyBorder="1" applyProtection="1"/>
    <xf numFmtId="0" fontId="2" fillId="4" borderId="16" xfId="0" applyFont="1" applyFill="1" applyBorder="1" applyProtection="1"/>
    <xf numFmtId="0" fontId="1" fillId="4" borderId="54" xfId="0" applyFont="1" applyFill="1" applyBorder="1" applyProtection="1"/>
    <xf numFmtId="0" fontId="13" fillId="5" borderId="15" xfId="0" applyFont="1" applyFill="1" applyBorder="1" applyAlignment="1" applyProtection="1">
      <alignment vertical="center"/>
    </xf>
    <xf numFmtId="0" fontId="13" fillId="4" borderId="16" xfId="0" applyFont="1" applyFill="1" applyBorder="1" applyAlignment="1" applyProtection="1">
      <alignment vertical="center"/>
    </xf>
    <xf numFmtId="0" fontId="13" fillId="5" borderId="20" xfId="0" applyFont="1" applyFill="1" applyBorder="1" applyAlignment="1" applyProtection="1">
      <alignment vertical="center"/>
    </xf>
    <xf numFmtId="0" fontId="11" fillId="5" borderId="16" xfId="0" applyFont="1" applyFill="1" applyBorder="1" applyProtection="1"/>
    <xf numFmtId="0" fontId="15" fillId="5" borderId="0" xfId="0" quotePrefix="1" applyFont="1" applyFill="1" applyAlignment="1" applyProtection="1">
      <alignment horizontal="left" vertical="top" wrapText="1"/>
    </xf>
    <xf numFmtId="0" fontId="15" fillId="4" borderId="16" xfId="0" quotePrefix="1" applyFont="1" applyFill="1" applyBorder="1" applyAlignment="1" applyProtection="1">
      <alignment horizontal="left" vertical="top" wrapText="1"/>
    </xf>
    <xf numFmtId="0" fontId="11" fillId="5" borderId="17" xfId="0" applyFont="1" applyFill="1" applyBorder="1" applyProtection="1"/>
    <xf numFmtId="0" fontId="14" fillId="5" borderId="0" xfId="0" applyFont="1" applyFill="1" applyProtection="1"/>
    <xf numFmtId="0" fontId="15" fillId="5" borderId="0" xfId="0" applyFont="1" applyFill="1" applyProtection="1"/>
    <xf numFmtId="0" fontId="11" fillId="5" borderId="0" xfId="0" applyFont="1" applyFill="1" applyAlignment="1" applyProtection="1">
      <alignment horizontal="center"/>
    </xf>
    <xf numFmtId="0" fontId="11" fillId="4" borderId="16" xfId="0" applyFont="1" applyFill="1" applyBorder="1" applyProtection="1"/>
    <xf numFmtId="0" fontId="11" fillId="5" borderId="0" xfId="0" applyFont="1" applyFill="1" applyProtection="1"/>
    <xf numFmtId="0" fontId="15" fillId="5" borderId="0" xfId="0" quotePrefix="1" applyFont="1" applyFill="1" applyAlignment="1" applyProtection="1">
      <alignment vertical="center"/>
    </xf>
    <xf numFmtId="0" fontId="15" fillId="5" borderId="0" xfId="0" quotePrefix="1" applyFont="1" applyFill="1" applyAlignment="1" applyProtection="1">
      <alignment vertical="top"/>
    </xf>
    <xf numFmtId="0" fontId="11" fillId="5" borderId="17" xfId="0" applyFont="1" applyFill="1" applyBorder="1" applyAlignment="1" applyProtection="1">
      <alignment horizontal="center"/>
    </xf>
    <xf numFmtId="0" fontId="2" fillId="5" borderId="0" xfId="0" applyFont="1" applyFill="1" applyProtection="1"/>
    <xf numFmtId="0" fontId="0" fillId="5" borderId="18" xfId="0" applyFill="1" applyBorder="1" applyProtection="1"/>
    <xf numFmtId="0" fontId="2" fillId="5" borderId="13" xfId="0" applyFont="1" applyFill="1" applyBorder="1" applyProtection="1"/>
    <xf numFmtId="0" fontId="15" fillId="5" borderId="13" xfId="0" applyFont="1" applyFill="1" applyBorder="1" applyProtection="1"/>
    <xf numFmtId="0" fontId="11" fillId="5" borderId="19" xfId="0" applyFont="1" applyFill="1" applyBorder="1" applyAlignment="1" applyProtection="1">
      <alignment horizontal="center"/>
    </xf>
    <xf numFmtId="0" fontId="20" fillId="0" borderId="0" xfId="0" applyFont="1" applyAlignment="1" applyProtection="1">
      <alignment horizontal="left" vertical="center" wrapText="1"/>
    </xf>
    <xf numFmtId="0" fontId="0" fillId="0" borderId="3" xfId="0" applyBorder="1" applyAlignment="1">
      <alignment wrapText="1"/>
    </xf>
    <xf numFmtId="49" fontId="23" fillId="4" borderId="18" xfId="0" applyNumberFormat="1" applyFont="1" applyFill="1" applyBorder="1" applyAlignment="1" applyProtection="1">
      <alignment horizontal="center" vertical="center"/>
    </xf>
    <xf numFmtId="0" fontId="2" fillId="4" borderId="24" xfId="0" applyFont="1" applyFill="1" applyBorder="1" applyProtection="1"/>
    <xf numFmtId="0" fontId="18" fillId="2" borderId="10" xfId="0" applyFont="1" applyFill="1" applyBorder="1" applyAlignment="1" applyProtection="1">
      <alignment wrapText="1"/>
    </xf>
    <xf numFmtId="0" fontId="17" fillId="2" borderId="7" xfId="0" applyFont="1" applyFill="1" applyBorder="1" applyAlignment="1" applyProtection="1">
      <alignment horizontal="center" wrapText="1"/>
    </xf>
    <xf numFmtId="0" fontId="17" fillId="2" borderId="0" xfId="0" applyFont="1" applyFill="1" applyBorder="1" applyAlignment="1" applyProtection="1">
      <alignment horizontal="center" wrapText="1"/>
    </xf>
    <xf numFmtId="0" fontId="20" fillId="0" borderId="0" xfId="0" applyFont="1" applyAlignment="1" applyProtection="1">
      <alignment wrapText="1"/>
    </xf>
    <xf numFmtId="0" fontId="18" fillId="2" borderId="0" xfId="0" applyFont="1" applyFill="1" applyBorder="1" applyAlignment="1" applyProtection="1">
      <alignment wrapText="1"/>
    </xf>
    <xf numFmtId="0" fontId="18" fillId="2" borderId="5" xfId="0" applyFont="1" applyFill="1" applyBorder="1" applyAlignment="1" applyProtection="1">
      <alignment wrapText="1"/>
    </xf>
    <xf numFmtId="0" fontId="17" fillId="2" borderId="8"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8" fillId="2" borderId="21" xfId="0" applyFont="1" applyFill="1" applyBorder="1" applyAlignment="1" applyProtection="1">
      <alignment horizontal="center" vertical="center" wrapText="1"/>
    </xf>
    <xf numFmtId="0" fontId="34" fillId="7" borderId="23" xfId="0" applyFont="1" applyFill="1" applyBorder="1" applyAlignment="1" applyProtection="1">
      <alignment vertical="center" wrapText="1"/>
    </xf>
    <xf numFmtId="0" fontId="0" fillId="8" borderId="22" xfId="0" applyFill="1" applyBorder="1" applyAlignment="1" applyProtection="1">
      <alignment wrapText="1"/>
    </xf>
    <xf numFmtId="0" fontId="0" fillId="8" borderId="23" xfId="0" applyFill="1" applyBorder="1" applyAlignment="1" applyProtection="1">
      <alignment wrapText="1"/>
    </xf>
    <xf numFmtId="0" fontId="0" fillId="8" borderId="7" xfId="0" applyFill="1" applyBorder="1" applyAlignment="1" applyProtection="1">
      <alignment wrapText="1"/>
    </xf>
    <xf numFmtId="0" fontId="19" fillId="0" borderId="0" xfId="0" applyFont="1" applyFill="1" applyProtection="1"/>
    <xf numFmtId="0" fontId="20" fillId="0" borderId="0" xfId="0" applyFont="1" applyFill="1" applyAlignment="1" applyProtection="1">
      <alignment wrapText="1"/>
    </xf>
    <xf numFmtId="0" fontId="17" fillId="0" borderId="4" xfId="0" applyFont="1" applyFill="1" applyBorder="1" applyAlignment="1" applyProtection="1">
      <alignment horizontal="left" wrapText="1"/>
    </xf>
    <xf numFmtId="0" fontId="17" fillId="0" borderId="4" xfId="0" applyFont="1" applyFill="1" applyBorder="1" applyAlignment="1" applyProtection="1">
      <alignment horizontal="center" wrapText="1"/>
    </xf>
    <xf numFmtId="0" fontId="17" fillId="0" borderId="0" xfId="0" applyFont="1" applyFill="1" applyBorder="1" applyAlignment="1" applyProtection="1">
      <alignment horizontal="left" wrapText="1"/>
    </xf>
    <xf numFmtId="0" fontId="0" fillId="0" borderId="0" xfId="0" applyBorder="1" applyAlignment="1" applyProtection="1">
      <alignment horizontal="center" wrapText="1"/>
    </xf>
    <xf numFmtId="0" fontId="0" fillId="0" borderId="5" xfId="0" applyBorder="1" applyAlignment="1" applyProtection="1">
      <alignment horizontal="center" wrapText="1"/>
    </xf>
    <xf numFmtId="0" fontId="18" fillId="2" borderId="21" xfId="0" applyFont="1" applyFill="1" applyBorder="1" applyAlignment="1" applyProtection="1">
      <alignment horizontal="center" vertical="center" wrapText="1"/>
    </xf>
    <xf numFmtId="0" fontId="35" fillId="0" borderId="0" xfId="0" applyFont="1" applyProtection="1"/>
    <xf numFmtId="0" fontId="36" fillId="0" borderId="0" xfId="0" applyFont="1" applyAlignment="1" applyProtection="1">
      <alignment horizontal="center" vertical="center" wrapText="1"/>
    </xf>
    <xf numFmtId="0" fontId="35" fillId="0" borderId="0" xfId="0" applyFont="1" applyAlignment="1" applyProtection="1">
      <alignment wrapText="1"/>
    </xf>
    <xf numFmtId="0" fontId="35" fillId="0" borderId="0" xfId="0" applyFont="1" applyAlignment="1" applyProtection="1"/>
    <xf numFmtId="0" fontId="35" fillId="0" borderId="0" xfId="0" applyFont="1" applyAlignment="1" applyProtection="1">
      <alignment horizontal="center" wrapText="1"/>
    </xf>
    <xf numFmtId="0" fontId="36" fillId="0" borderId="0" xfId="0" applyFont="1" applyAlignment="1" applyProtection="1">
      <alignment horizontal="center" wrapText="1"/>
    </xf>
    <xf numFmtId="0" fontId="39" fillId="0" borderId="0" xfId="0" applyFont="1" applyAlignment="1" applyProtection="1">
      <alignment wrapText="1"/>
    </xf>
    <xf numFmtId="0" fontId="38" fillId="9" borderId="47" xfId="0" applyFont="1" applyFill="1" applyBorder="1" applyAlignment="1" applyProtection="1">
      <alignment horizontal="center" vertical="center" wrapText="1"/>
    </xf>
    <xf numFmtId="0" fontId="38" fillId="9" borderId="13" xfId="0" applyFont="1" applyFill="1" applyBorder="1" applyAlignment="1" applyProtection="1">
      <alignment horizontal="center" vertical="center" wrapText="1"/>
    </xf>
    <xf numFmtId="0" fontId="38" fillId="9" borderId="13" xfId="0" applyFont="1" applyFill="1" applyBorder="1" applyAlignment="1" applyProtection="1">
      <alignment horizontal="center"/>
    </xf>
    <xf numFmtId="0" fontId="38" fillId="9" borderId="22" xfId="0" applyFont="1" applyFill="1" applyBorder="1" applyAlignment="1" applyProtection="1">
      <alignment horizontal="right" vertical="center" wrapText="1"/>
    </xf>
    <xf numFmtId="0" fontId="41" fillId="9" borderId="11" xfId="0" applyFont="1" applyFill="1" applyBorder="1" applyAlignment="1" applyProtection="1">
      <alignment horizontal="left" vertical="center" wrapText="1"/>
    </xf>
    <xf numFmtId="0" fontId="38" fillId="0" borderId="0" xfId="0" applyFont="1" applyAlignment="1" applyProtection="1">
      <alignment horizontal="center" wrapText="1"/>
    </xf>
    <xf numFmtId="0" fontId="38" fillId="9" borderId="0" xfId="0" applyFont="1" applyFill="1" applyBorder="1" applyAlignment="1" applyProtection="1">
      <alignment horizontal="center" wrapText="1"/>
    </xf>
    <xf numFmtId="0" fontId="38" fillId="9" borderId="7" xfId="0" applyFont="1" applyFill="1" applyBorder="1" applyAlignment="1" applyProtection="1">
      <alignment horizontal="center" wrapText="1"/>
    </xf>
    <xf numFmtId="0" fontId="38" fillId="9" borderId="6" xfId="0" applyFont="1" applyFill="1" applyBorder="1" applyAlignment="1" applyProtection="1">
      <alignment horizontal="center" wrapText="1"/>
    </xf>
    <xf numFmtId="0" fontId="38" fillId="9" borderId="22" xfId="0" applyFont="1" applyFill="1" applyBorder="1" applyAlignment="1" applyProtection="1">
      <alignment horizontal="center" wrapText="1"/>
    </xf>
    <xf numFmtId="0" fontId="41" fillId="9" borderId="57" xfId="0" applyFont="1" applyFill="1" applyBorder="1" applyAlignment="1" applyProtection="1">
      <alignment wrapText="1"/>
    </xf>
    <xf numFmtId="1" fontId="35" fillId="0" borderId="0" xfId="0" applyNumberFormat="1" applyFont="1" applyAlignment="1" applyProtection="1">
      <alignment wrapText="1"/>
    </xf>
    <xf numFmtId="0" fontId="38" fillId="9" borderId="4" xfId="0" applyFont="1" applyFill="1" applyBorder="1" applyAlignment="1" applyProtection="1">
      <alignment horizontal="center" vertical="center" wrapText="1"/>
    </xf>
    <xf numFmtId="0" fontId="38" fillId="9" borderId="0" xfId="0" applyFont="1" applyFill="1" applyBorder="1" applyAlignment="1" applyProtection="1">
      <alignment horizontal="center" vertical="center" wrapText="1"/>
    </xf>
    <xf numFmtId="0" fontId="38" fillId="9" borderId="0" xfId="0" applyFont="1" applyFill="1" applyBorder="1" applyAlignment="1" applyProtection="1">
      <alignment horizontal="center"/>
    </xf>
    <xf numFmtId="0" fontId="38" fillId="9" borderId="17" xfId="0" applyFont="1" applyFill="1" applyBorder="1" applyAlignment="1" applyProtection="1">
      <alignment horizontal="center" wrapText="1"/>
    </xf>
    <xf numFmtId="0" fontId="38" fillId="9" borderId="2" xfId="0" applyNumberFormat="1" applyFont="1" applyFill="1" applyBorder="1" applyAlignment="1" applyProtection="1">
      <alignment horizontal="center" wrapText="1"/>
    </xf>
    <xf numFmtId="0" fontId="42" fillId="9" borderId="8" xfId="0" applyFont="1" applyFill="1" applyBorder="1" applyAlignment="1" applyProtection="1">
      <alignment horizontal="center" wrapText="1"/>
    </xf>
    <xf numFmtId="0" fontId="42" fillId="9" borderId="1" xfId="0" applyFont="1" applyFill="1" applyBorder="1" applyAlignment="1" applyProtection="1">
      <alignment horizontal="center" wrapText="1"/>
    </xf>
    <xf numFmtId="0" fontId="38" fillId="9" borderId="16" xfId="0" applyFont="1" applyFill="1" applyBorder="1" applyAlignment="1" applyProtection="1">
      <alignment wrapText="1"/>
    </xf>
    <xf numFmtId="0" fontId="38" fillId="0" borderId="4" xfId="0" applyFont="1" applyBorder="1" applyAlignment="1" applyProtection="1">
      <alignment horizontal="center" wrapText="1"/>
    </xf>
    <xf numFmtId="0" fontId="38" fillId="9" borderId="0" xfId="0" applyFont="1" applyFill="1" applyBorder="1" applyAlignment="1" applyProtection="1">
      <alignment vertical="center" wrapText="1"/>
    </xf>
    <xf numFmtId="0" fontId="41" fillId="9" borderId="0" xfId="0" applyFont="1" applyFill="1" applyBorder="1" applyAlignment="1" applyProtection="1"/>
    <xf numFmtId="0" fontId="41" fillId="9" borderId="0" xfId="0" applyFont="1" applyFill="1" applyBorder="1" applyAlignment="1" applyProtection="1">
      <alignment wrapText="1"/>
    </xf>
    <xf numFmtId="0" fontId="41" fillId="9" borderId="17" xfId="0" applyFont="1" applyFill="1" applyBorder="1" applyAlignment="1" applyProtection="1">
      <alignment wrapText="1"/>
    </xf>
    <xf numFmtId="0" fontId="41" fillId="9" borderId="49" xfId="0" applyFont="1" applyFill="1" applyBorder="1" applyAlignment="1" applyProtection="1">
      <alignment horizontal="center" wrapText="1"/>
    </xf>
    <xf numFmtId="0" fontId="41" fillId="9" borderId="36" xfId="0" applyFont="1" applyFill="1" applyBorder="1" applyAlignment="1" applyProtection="1">
      <alignment wrapText="1"/>
    </xf>
    <xf numFmtId="0" fontId="41" fillId="9" borderId="58" xfId="0" applyFont="1" applyFill="1" applyBorder="1" applyAlignment="1" applyProtection="1">
      <alignment wrapText="1"/>
    </xf>
    <xf numFmtId="0" fontId="41" fillId="9" borderId="56" xfId="0" applyFont="1" applyFill="1" applyBorder="1" applyAlignment="1" applyProtection="1">
      <alignment wrapText="1"/>
    </xf>
    <xf numFmtId="164" fontId="41" fillId="0" borderId="6" xfId="0" applyNumberFormat="1" applyFont="1" applyBorder="1" applyAlignment="1" applyProtection="1">
      <alignment vertical="center" wrapText="1"/>
      <protection locked="0"/>
    </xf>
    <xf numFmtId="0" fontId="41" fillId="9" borderId="44" xfId="0" applyFont="1" applyFill="1" applyBorder="1" applyAlignment="1" applyProtection="1">
      <alignment horizontal="center" wrapText="1"/>
    </xf>
    <xf numFmtId="0" fontId="41" fillId="9" borderId="21" xfId="0" applyFont="1" applyFill="1" applyBorder="1" applyAlignment="1" applyProtection="1">
      <alignment horizontal="center" wrapText="1"/>
    </xf>
    <xf numFmtId="0" fontId="43" fillId="9" borderId="29" xfId="0" applyFont="1" applyFill="1" applyBorder="1" applyAlignment="1" applyProtection="1">
      <alignment horizontal="center" vertical="center" wrapText="1"/>
    </xf>
    <xf numFmtId="2" fontId="42" fillId="9" borderId="5" xfId="0" applyNumberFormat="1" applyFont="1" applyFill="1" applyBorder="1" applyAlignment="1" applyProtection="1">
      <alignment wrapText="1"/>
    </xf>
    <xf numFmtId="0" fontId="41" fillId="0" borderId="0" xfId="0" applyFont="1" applyAlignment="1" applyProtection="1">
      <alignment wrapText="1"/>
    </xf>
    <xf numFmtId="0" fontId="44" fillId="9" borderId="0" xfId="0" applyFont="1" applyFill="1" applyBorder="1" applyAlignment="1" applyProtection="1">
      <alignment vertical="center" wrapText="1"/>
    </xf>
    <xf numFmtId="0" fontId="45" fillId="9" borderId="21" xfId="0" applyFont="1" applyFill="1" applyBorder="1" applyAlignment="1" applyProtection="1">
      <alignment horizontal="center" vertical="center" wrapText="1"/>
    </xf>
    <xf numFmtId="0" fontId="38" fillId="9" borderId="5" xfId="0" applyFont="1" applyFill="1" applyBorder="1" applyAlignment="1" applyProtection="1">
      <alignment wrapText="1"/>
    </xf>
    <xf numFmtId="1" fontId="42" fillId="9" borderId="21" xfId="0" applyNumberFormat="1" applyFont="1" applyFill="1" applyBorder="1" applyAlignment="1" applyProtection="1">
      <alignment horizontal="center" wrapText="1"/>
    </xf>
    <xf numFmtId="1" fontId="46" fillId="9" borderId="29" xfId="0" applyNumberFormat="1" applyFont="1" applyFill="1" applyBorder="1" applyAlignment="1" applyProtection="1">
      <alignment horizontal="center" wrapText="1"/>
    </xf>
    <xf numFmtId="0" fontId="44" fillId="9" borderId="13" xfId="0" applyFont="1" applyFill="1" applyBorder="1" applyAlignment="1" applyProtection="1">
      <alignment vertical="center" wrapText="1"/>
    </xf>
    <xf numFmtId="0" fontId="41" fillId="9" borderId="13" xfId="0" applyFont="1" applyFill="1" applyBorder="1" applyAlignment="1" applyProtection="1"/>
    <xf numFmtId="0" fontId="41" fillId="9" borderId="13" xfId="0" applyFont="1" applyFill="1" applyBorder="1" applyAlignment="1" applyProtection="1">
      <alignment wrapText="1"/>
    </xf>
    <xf numFmtId="0" fontId="38" fillId="9" borderId="19" xfId="0" applyFont="1" applyFill="1" applyBorder="1" applyAlignment="1" applyProtection="1">
      <alignment horizontal="center" wrapText="1"/>
    </xf>
    <xf numFmtId="0" fontId="43" fillId="9" borderId="43" xfId="0" applyFont="1" applyFill="1" applyBorder="1" applyAlignment="1" applyProtection="1">
      <alignment horizontal="center" vertical="center" wrapText="1"/>
    </xf>
    <xf numFmtId="49" fontId="42" fillId="9" borderId="46" xfId="0" applyNumberFormat="1" applyFont="1" applyFill="1" applyBorder="1" applyAlignment="1" applyProtection="1">
      <alignment wrapText="1"/>
    </xf>
    <xf numFmtId="0" fontId="41" fillId="9" borderId="19" xfId="0" applyFont="1" applyFill="1" applyBorder="1" applyAlignment="1" applyProtection="1">
      <alignment horizontal="center" wrapText="1"/>
    </xf>
    <xf numFmtId="0" fontId="45" fillId="9" borderId="45" xfId="0" applyFont="1" applyFill="1" applyBorder="1" applyAlignment="1" applyProtection="1">
      <alignment horizontal="center" vertical="center" wrapText="1"/>
    </xf>
    <xf numFmtId="0" fontId="43" fillId="9" borderId="46" xfId="0" applyFont="1" applyFill="1" applyBorder="1" applyAlignment="1" applyProtection="1">
      <alignment horizontal="center" vertical="center" wrapText="1"/>
    </xf>
    <xf numFmtId="49" fontId="42" fillId="9" borderId="5" xfId="0" applyNumberFormat="1" applyFont="1" applyFill="1" applyBorder="1" applyAlignment="1" applyProtection="1">
      <alignment wrapText="1"/>
    </xf>
    <xf numFmtId="0" fontId="38" fillId="9" borderId="4" xfId="0" applyFont="1" applyFill="1" applyBorder="1" applyAlignment="1" applyProtection="1">
      <alignment horizontal="center" vertical="center"/>
    </xf>
    <xf numFmtId="0" fontId="38" fillId="9" borderId="0" xfId="0" applyFont="1" applyFill="1" applyBorder="1" applyAlignment="1" applyProtection="1">
      <alignment horizontal="center" vertical="center"/>
    </xf>
    <xf numFmtId="1" fontId="41" fillId="3" borderId="6" xfId="0" applyNumberFormat="1" applyFont="1" applyFill="1" applyBorder="1" applyAlignment="1" applyProtection="1">
      <alignment horizontal="center" vertical="center" wrapText="1"/>
      <protection locked="0"/>
    </xf>
    <xf numFmtId="0" fontId="42" fillId="9" borderId="5" xfId="0" applyFont="1" applyFill="1" applyBorder="1" applyAlignment="1" applyProtection="1">
      <alignment wrapText="1"/>
    </xf>
    <xf numFmtId="0" fontId="45" fillId="9" borderId="29" xfId="0" applyFont="1" applyFill="1" applyBorder="1" applyAlignment="1" applyProtection="1">
      <alignment horizontal="center" vertical="center" wrapText="1"/>
    </xf>
    <xf numFmtId="164" fontId="41" fillId="0" borderId="6" xfId="0" applyNumberFormat="1" applyFont="1" applyBorder="1" applyAlignment="1" applyProtection="1">
      <alignment horizontal="center" vertical="center" wrapText="1"/>
      <protection locked="0"/>
    </xf>
    <xf numFmtId="165" fontId="46" fillId="9" borderId="44" xfId="0" applyNumberFormat="1" applyFont="1" applyFill="1" applyBorder="1" applyAlignment="1" applyProtection="1">
      <alignment horizontal="center" vertical="center" wrapText="1"/>
    </xf>
    <xf numFmtId="165" fontId="42" fillId="9" borderId="5" xfId="0" applyNumberFormat="1" applyFont="1" applyFill="1" applyBorder="1" applyAlignment="1" applyProtection="1">
      <alignment vertical="center" wrapText="1"/>
    </xf>
    <xf numFmtId="37" fontId="46" fillId="9" borderId="44" xfId="0" applyNumberFormat="1" applyFont="1" applyFill="1" applyBorder="1" applyAlignment="1" applyProtection="1">
      <alignment horizontal="center" wrapText="1"/>
    </xf>
    <xf numFmtId="0" fontId="41" fillId="3" borderId="6" xfId="0" applyFont="1" applyFill="1" applyBorder="1" applyAlignment="1" applyProtection="1">
      <alignment horizontal="center" vertical="center" wrapText="1"/>
      <protection locked="0"/>
    </xf>
    <xf numFmtId="0" fontId="42" fillId="9" borderId="5" xfId="0" applyFont="1" applyFill="1" applyBorder="1" applyAlignment="1" applyProtection="1">
      <alignment horizontal="left" vertical="center" wrapText="1"/>
    </xf>
    <xf numFmtId="0" fontId="46" fillId="9" borderId="44" xfId="0" applyFont="1" applyFill="1" applyBorder="1" applyAlignment="1" applyProtection="1">
      <alignment horizontal="center" vertical="center" wrapText="1"/>
    </xf>
    <xf numFmtId="0" fontId="38" fillId="9" borderId="0" xfId="0" applyFont="1" applyFill="1" applyBorder="1" applyAlignment="1" applyProtection="1">
      <alignment wrapText="1"/>
    </xf>
    <xf numFmtId="0" fontId="45" fillId="9" borderId="43" xfId="0" applyFont="1" applyFill="1" applyBorder="1" applyAlignment="1" applyProtection="1">
      <alignment horizontal="center" vertical="center" wrapText="1"/>
    </xf>
    <xf numFmtId="0" fontId="38" fillId="9" borderId="46" xfId="0" applyFont="1" applyFill="1" applyBorder="1" applyAlignment="1" applyProtection="1">
      <alignment wrapText="1"/>
    </xf>
    <xf numFmtId="0" fontId="45" fillId="9" borderId="46" xfId="0" applyFont="1" applyFill="1" applyBorder="1" applyAlignment="1" applyProtection="1">
      <alignment horizontal="center" vertical="center" wrapText="1"/>
    </xf>
    <xf numFmtId="0" fontId="41" fillId="3" borderId="6" xfId="0" applyFont="1" applyFill="1" applyBorder="1" applyAlignment="1" applyProtection="1">
      <alignment horizontal="right" vertical="center" wrapText="1"/>
      <protection locked="0"/>
    </xf>
    <xf numFmtId="0" fontId="38" fillId="9" borderId="4" xfId="0" applyFont="1" applyFill="1" applyBorder="1" applyAlignment="1" applyProtection="1">
      <alignment horizontal="left" vertical="center" wrapText="1"/>
    </xf>
    <xf numFmtId="0" fontId="38" fillId="9" borderId="0" xfId="0" applyFont="1" applyFill="1" applyBorder="1" applyAlignment="1" applyProtection="1">
      <alignment horizontal="left" vertical="center" wrapText="1"/>
    </xf>
    <xf numFmtId="0" fontId="41" fillId="9" borderId="0" xfId="0" applyFont="1" applyFill="1" applyBorder="1" applyAlignment="1" applyProtection="1">
      <alignment horizontal="left" vertical="center"/>
    </xf>
    <xf numFmtId="0" fontId="41" fillId="3" borderId="6" xfId="0" applyFont="1" applyFill="1" applyBorder="1" applyAlignment="1" applyProtection="1">
      <alignment horizontal="left" vertical="center" wrapText="1"/>
      <protection locked="0"/>
    </xf>
    <xf numFmtId="0" fontId="41" fillId="0" borderId="0" xfId="0" applyFont="1" applyAlignment="1" applyProtection="1">
      <alignment horizontal="left" vertical="center" wrapText="1"/>
    </xf>
    <xf numFmtId="0" fontId="35" fillId="0" borderId="0" xfId="0" applyFont="1" applyAlignment="1" applyProtection="1">
      <alignment horizontal="left" vertical="center" wrapText="1"/>
    </xf>
    <xf numFmtId="0" fontId="38" fillId="9" borderId="47" xfId="0" applyFont="1" applyFill="1" applyBorder="1" applyAlignment="1" applyProtection="1">
      <alignment horizontal="left" vertical="center" wrapText="1"/>
    </xf>
    <xf numFmtId="0" fontId="38" fillId="9" borderId="13" xfId="0" applyFont="1" applyFill="1" applyBorder="1" applyAlignment="1" applyProtection="1">
      <alignment horizontal="left" vertical="center" wrapText="1"/>
    </xf>
    <xf numFmtId="0" fontId="41" fillId="9" borderId="13" xfId="0" applyFont="1" applyFill="1" applyBorder="1" applyAlignment="1" applyProtection="1">
      <alignment horizontal="left" vertical="center"/>
    </xf>
    <xf numFmtId="0" fontId="42" fillId="9" borderId="5" xfId="0" applyFont="1" applyFill="1" applyBorder="1" applyAlignment="1" applyProtection="1">
      <alignment vertical="center" wrapText="1"/>
    </xf>
    <xf numFmtId="0" fontId="41" fillId="9" borderId="0" xfId="0" applyFont="1" applyFill="1" applyBorder="1" applyAlignment="1" applyProtection="1">
      <alignment vertical="center" wrapText="1"/>
    </xf>
    <xf numFmtId="0" fontId="41" fillId="9" borderId="44" xfId="0" applyFont="1" applyFill="1" applyBorder="1" applyAlignment="1" applyProtection="1">
      <alignment horizontal="center" vertical="center" wrapText="1"/>
    </xf>
    <xf numFmtId="0" fontId="38" fillId="9" borderId="13" xfId="0" applyFont="1" applyFill="1" applyBorder="1" applyAlignment="1" applyProtection="1">
      <alignment wrapText="1"/>
    </xf>
    <xf numFmtId="0" fontId="42" fillId="9" borderId="46" xfId="0" applyFont="1" applyFill="1" applyBorder="1" applyAlignment="1" applyProtection="1">
      <alignment vertical="center" wrapText="1"/>
    </xf>
    <xf numFmtId="0" fontId="41" fillId="9" borderId="19" xfId="0" applyFont="1" applyFill="1" applyBorder="1" applyAlignment="1" applyProtection="1">
      <alignment horizontal="center" vertical="center" wrapText="1"/>
    </xf>
    <xf numFmtId="0" fontId="38" fillId="9" borderId="5" xfId="0" applyFont="1" applyFill="1" applyBorder="1" applyAlignment="1" applyProtection="1">
      <alignment vertical="center" wrapText="1"/>
    </xf>
    <xf numFmtId="164" fontId="41" fillId="3" borderId="6" xfId="0" applyNumberFormat="1" applyFont="1" applyFill="1" applyBorder="1" applyAlignment="1" applyProtection="1">
      <alignment vertical="center" wrapText="1"/>
      <protection locked="0"/>
    </xf>
    <xf numFmtId="2" fontId="42" fillId="9" borderId="5" xfId="0" applyNumberFormat="1" applyFont="1" applyFill="1" applyBorder="1" applyAlignment="1" applyProtection="1">
      <alignment vertical="center" wrapText="1"/>
    </xf>
    <xf numFmtId="2" fontId="42" fillId="9" borderId="46" xfId="0" applyNumberFormat="1" applyFont="1" applyFill="1" applyBorder="1" applyAlignment="1" applyProtection="1">
      <alignment vertical="center" wrapText="1"/>
    </xf>
    <xf numFmtId="1" fontId="41" fillId="3" borderId="6" xfId="0" applyNumberFormat="1" applyFont="1" applyFill="1" applyBorder="1" applyAlignment="1" applyProtection="1">
      <alignment vertical="center" wrapText="1"/>
      <protection locked="0"/>
    </xf>
    <xf numFmtId="0" fontId="38" fillId="9" borderId="0" xfId="0" applyFont="1" applyFill="1" applyBorder="1" applyAlignment="1" applyProtection="1">
      <alignment horizontal="left" wrapText="1"/>
    </xf>
    <xf numFmtId="0" fontId="38" fillId="9" borderId="0" xfId="0" applyFont="1" applyFill="1" applyBorder="1" applyProtection="1"/>
    <xf numFmtId="0" fontId="38" fillId="9" borderId="0" xfId="0" applyFont="1" applyFill="1" applyBorder="1" applyAlignment="1" applyProtection="1">
      <alignment vertical="center"/>
    </xf>
    <xf numFmtId="0" fontId="38" fillId="9" borderId="0" xfId="0" applyFont="1" applyFill="1" applyBorder="1" applyAlignment="1" applyProtection="1">
      <alignment horizontal="center" wrapText="1"/>
    </xf>
    <xf numFmtId="0" fontId="41" fillId="2" borderId="44" xfId="0" applyFont="1" applyFill="1" applyBorder="1" applyAlignment="1" applyProtection="1">
      <alignment horizontal="center" wrapText="1"/>
    </xf>
    <xf numFmtId="0" fontId="45" fillId="2" borderId="21" xfId="0" applyFont="1" applyFill="1" applyBorder="1" applyAlignment="1" applyProtection="1">
      <alignment horizontal="center" vertical="center" wrapText="1"/>
    </xf>
    <xf numFmtId="0" fontId="45" fillId="2" borderId="29" xfId="0" applyFont="1" applyFill="1" applyBorder="1" applyAlignment="1" applyProtection="1">
      <alignment horizontal="center" vertical="center" wrapText="1"/>
    </xf>
    <xf numFmtId="0" fontId="38" fillId="2" borderId="44" xfId="0" applyFont="1" applyFill="1" applyBorder="1" applyAlignment="1" applyProtection="1">
      <alignment horizontal="center" wrapText="1"/>
    </xf>
    <xf numFmtId="0" fontId="38" fillId="9" borderId="13" xfId="0" applyFont="1" applyFill="1" applyBorder="1" applyAlignment="1" applyProtection="1">
      <alignment horizontal="center" wrapText="1"/>
    </xf>
    <xf numFmtId="0" fontId="45" fillId="2" borderId="43" xfId="0" applyFont="1" applyFill="1" applyBorder="1" applyAlignment="1" applyProtection="1">
      <alignment horizontal="center" vertical="center" wrapText="1"/>
    </xf>
    <xf numFmtId="0" fontId="38" fillId="9" borderId="4" xfId="0" applyFont="1" applyFill="1" applyBorder="1" applyAlignment="1" applyProtection="1">
      <alignment horizontal="center" wrapText="1"/>
    </xf>
    <xf numFmtId="0" fontId="38" fillId="2" borderId="19" xfId="0" applyFont="1" applyFill="1" applyBorder="1" applyAlignment="1" applyProtection="1">
      <alignment horizontal="center" wrapText="1"/>
    </xf>
    <xf numFmtId="0" fontId="45" fillId="2" borderId="45" xfId="0" applyFont="1" applyFill="1" applyBorder="1" applyAlignment="1" applyProtection="1">
      <alignment horizontal="center" vertical="center" wrapText="1"/>
    </xf>
    <xf numFmtId="0" fontId="45" fillId="2" borderId="46" xfId="0" applyFont="1" applyFill="1" applyBorder="1" applyAlignment="1" applyProtection="1">
      <alignment horizontal="center" vertical="center" wrapText="1"/>
    </xf>
    <xf numFmtId="0" fontId="41" fillId="2" borderId="19" xfId="0" applyFont="1" applyFill="1" applyBorder="1" applyAlignment="1" applyProtection="1">
      <alignment horizontal="center" wrapText="1"/>
    </xf>
    <xf numFmtId="0" fontId="38" fillId="9" borderId="56" xfId="0" applyFont="1" applyFill="1" applyBorder="1" applyAlignment="1" applyProtection="1">
      <alignment wrapText="1"/>
    </xf>
    <xf numFmtId="0" fontId="41" fillId="2" borderId="20" xfId="0" applyFont="1" applyFill="1" applyBorder="1" applyAlignment="1" applyProtection="1">
      <alignment horizontal="center" wrapText="1"/>
    </xf>
    <xf numFmtId="0" fontId="45" fillId="2" borderId="48" xfId="0" applyFont="1" applyFill="1" applyBorder="1" applyAlignment="1" applyProtection="1">
      <alignment horizontal="center" vertical="center" wrapText="1"/>
    </xf>
    <xf numFmtId="0" fontId="45" fillId="2" borderId="18" xfId="0" applyFont="1" applyFill="1" applyBorder="1" applyAlignment="1" applyProtection="1">
      <alignment horizontal="center" vertical="center" wrapText="1"/>
    </xf>
    <xf numFmtId="0" fontId="17" fillId="11" borderId="0" xfId="0" applyFont="1" applyFill="1" applyBorder="1" applyAlignment="1" applyProtection="1">
      <alignment horizontal="center" wrapText="1"/>
    </xf>
    <xf numFmtId="0" fontId="17" fillId="11" borderId="5" xfId="0" applyFont="1" applyFill="1" applyBorder="1" applyAlignment="1" applyProtection="1">
      <alignment horizontal="center" wrapText="1"/>
    </xf>
    <xf numFmtId="0" fontId="18" fillId="11" borderId="6" xfId="0" applyFont="1" applyFill="1" applyBorder="1" applyAlignment="1" applyProtection="1">
      <alignment horizontal="center" wrapText="1"/>
    </xf>
    <xf numFmtId="0" fontId="18" fillId="11" borderId="0" xfId="0" applyFont="1" applyFill="1" applyBorder="1" applyAlignment="1" applyProtection="1">
      <alignment wrapText="1"/>
    </xf>
    <xf numFmtId="0" fontId="18" fillId="11" borderId="10" xfId="0" applyFont="1" applyFill="1" applyBorder="1" applyAlignment="1" applyProtection="1">
      <alignment wrapText="1"/>
    </xf>
    <xf numFmtId="0" fontId="17" fillId="11" borderId="37" xfId="0" applyFont="1" applyFill="1" applyBorder="1" applyAlignment="1" applyProtection="1">
      <alignment horizontal="center" vertical="center" wrapText="1"/>
    </xf>
    <xf numFmtId="0" fontId="22" fillId="11" borderId="0" xfId="0" applyFont="1" applyFill="1" applyBorder="1" applyAlignment="1" applyProtection="1">
      <alignment wrapText="1"/>
    </xf>
    <xf numFmtId="0" fontId="18" fillId="11" borderId="30" xfId="0" applyFont="1" applyFill="1" applyBorder="1" applyAlignment="1" applyProtection="1">
      <alignment horizontal="center" vertical="center" wrapText="1"/>
    </xf>
    <xf numFmtId="0" fontId="18" fillId="11" borderId="21" xfId="0" applyFont="1" applyFill="1" applyBorder="1" applyAlignment="1" applyProtection="1">
      <alignment horizontal="center" vertical="center" wrapText="1"/>
    </xf>
    <xf numFmtId="0" fontId="18" fillId="11" borderId="29" xfId="0" applyFont="1" applyFill="1" applyBorder="1" applyAlignment="1" applyProtection="1">
      <alignment horizontal="center" vertical="center" wrapText="1"/>
    </xf>
    <xf numFmtId="0" fontId="18" fillId="11" borderId="4" xfId="0" applyFont="1" applyFill="1" applyBorder="1" applyAlignment="1" applyProtection="1">
      <alignment wrapText="1"/>
    </xf>
    <xf numFmtId="0" fontId="17" fillId="11" borderId="10" xfId="0" applyFont="1" applyFill="1" applyBorder="1" applyAlignment="1" applyProtection="1">
      <alignment horizontal="center" wrapText="1"/>
    </xf>
    <xf numFmtId="0" fontId="17" fillId="11" borderId="11" xfId="0" applyFont="1" applyFill="1" applyBorder="1" applyAlignment="1" applyProtection="1">
      <alignment horizontal="center" wrapText="1"/>
    </xf>
    <xf numFmtId="0" fontId="17" fillId="11" borderId="0" xfId="0" applyFont="1" applyFill="1" applyBorder="1" applyAlignment="1" applyProtection="1">
      <alignment wrapText="1"/>
    </xf>
    <xf numFmtId="0" fontId="18" fillId="11" borderId="1" xfId="0" applyFont="1" applyFill="1" applyBorder="1" applyAlignment="1" applyProtection="1">
      <alignment wrapText="1"/>
    </xf>
    <xf numFmtId="0" fontId="18" fillId="11" borderId="9" xfId="0" applyFont="1" applyFill="1" applyBorder="1" applyAlignment="1" applyProtection="1">
      <alignment wrapText="1"/>
    </xf>
    <xf numFmtId="0" fontId="17" fillId="11" borderId="10" xfId="0" applyFont="1" applyFill="1" applyBorder="1" applyAlignment="1" applyProtection="1">
      <alignment horizontal="left" wrapText="1"/>
    </xf>
    <xf numFmtId="0" fontId="38" fillId="2" borderId="0" xfId="0" applyFont="1" applyFill="1" applyBorder="1" applyAlignment="1" applyProtection="1">
      <alignment horizontal="center" wrapText="1"/>
    </xf>
    <xf numFmtId="0" fontId="38" fillId="11" borderId="7" xfId="0" applyFont="1" applyFill="1" applyBorder="1" applyAlignment="1" applyProtection="1">
      <alignment horizontal="center" wrapText="1"/>
    </xf>
    <xf numFmtId="0" fontId="38" fillId="11" borderId="2" xfId="0" applyFont="1" applyFill="1" applyBorder="1" applyAlignment="1" applyProtection="1">
      <alignment horizontal="center" wrapText="1"/>
    </xf>
    <xf numFmtId="0" fontId="38" fillId="11" borderId="0" xfId="0" applyFont="1" applyFill="1" applyBorder="1" applyAlignment="1" applyProtection="1">
      <alignment horizontal="center" wrapText="1"/>
    </xf>
    <xf numFmtId="0" fontId="41" fillId="11" borderId="0" xfId="0" applyFont="1" applyFill="1" applyBorder="1" applyAlignment="1" applyProtection="1">
      <alignment horizontal="center" wrapText="1"/>
    </xf>
    <xf numFmtId="0" fontId="41" fillId="11" borderId="22" xfId="0" applyFont="1" applyFill="1" applyBorder="1" applyAlignment="1" applyProtection="1">
      <alignment horizontal="center" wrapText="1"/>
    </xf>
    <xf numFmtId="0" fontId="41" fillId="11" borderId="6" xfId="0" applyFont="1" applyFill="1" applyBorder="1" applyAlignment="1" applyProtection="1">
      <alignment horizontal="center" wrapText="1"/>
    </xf>
    <xf numFmtId="3" fontId="38" fillId="11" borderId="0" xfId="0" applyNumberFormat="1" applyFont="1" applyFill="1" applyBorder="1" applyAlignment="1" applyProtection="1">
      <alignment horizontal="center" vertical="center" wrapText="1"/>
    </xf>
    <xf numFmtId="0" fontId="41" fillId="11" borderId="0" xfId="0" applyFont="1" applyFill="1" applyBorder="1" applyAlignment="1" applyProtection="1">
      <alignment wrapText="1"/>
    </xf>
    <xf numFmtId="0" fontId="38" fillId="11" borderId="0" xfId="0" applyFont="1" applyFill="1" applyBorder="1" applyAlignment="1" applyProtection="1">
      <alignment horizontal="right" wrapText="1"/>
    </xf>
    <xf numFmtId="3" fontId="38" fillId="11" borderId="9" xfId="0" applyNumberFormat="1" applyFont="1" applyFill="1" applyBorder="1" applyAlignment="1" applyProtection="1">
      <alignment horizontal="center" vertical="center" wrapText="1"/>
    </xf>
    <xf numFmtId="3" fontId="38" fillId="11" borderId="25" xfId="0" applyNumberFormat="1" applyFont="1" applyFill="1" applyBorder="1" applyAlignment="1" applyProtection="1">
      <alignment horizontal="center" vertical="center" wrapText="1"/>
    </xf>
    <xf numFmtId="0" fontId="38" fillId="11" borderId="28" xfId="0" applyFont="1" applyFill="1" applyBorder="1" applyAlignment="1" applyProtection="1">
      <alignment horizontal="center" vertical="center" wrapText="1"/>
    </xf>
    <xf numFmtId="0" fontId="38" fillId="11" borderId="0" xfId="0" applyFont="1" applyFill="1" applyBorder="1" applyAlignment="1" applyProtection="1">
      <alignment horizontal="left" wrapText="1"/>
    </xf>
    <xf numFmtId="0" fontId="38" fillId="11" borderId="0" xfId="0" applyFont="1" applyFill="1" applyBorder="1" applyAlignment="1" applyProtection="1">
      <alignment wrapText="1"/>
    </xf>
    <xf numFmtId="0" fontId="38" fillId="11" borderId="6" xfId="0" applyFont="1" applyFill="1" applyBorder="1" applyAlignment="1" applyProtection="1">
      <alignment horizontal="center" wrapText="1"/>
    </xf>
    <xf numFmtId="0" fontId="38" fillId="11" borderId="25" xfId="0" applyFont="1" applyFill="1" applyBorder="1" applyAlignment="1" applyProtection="1">
      <alignment horizontal="left" wrapText="1"/>
    </xf>
    <xf numFmtId="0" fontId="41" fillId="11" borderId="10" xfId="0" applyFont="1" applyFill="1" applyBorder="1" applyAlignment="1" applyProtection="1">
      <alignment wrapText="1"/>
    </xf>
    <xf numFmtId="0" fontId="38" fillId="11" borderId="25" xfId="0" applyFont="1" applyFill="1" applyBorder="1" applyAlignment="1" applyProtection="1">
      <alignment horizontal="center" vertical="center" wrapText="1"/>
    </xf>
    <xf numFmtId="0" fontId="38" fillId="11" borderId="11" xfId="0" applyFont="1" applyFill="1" applyBorder="1" applyAlignment="1" applyProtection="1">
      <alignment horizontal="center" vertical="center" wrapText="1"/>
    </xf>
    <xf numFmtId="0" fontId="38" fillId="11" borderId="35" xfId="0" applyFont="1" applyFill="1" applyBorder="1" applyAlignment="1" applyProtection="1">
      <alignment horizontal="center" vertical="center" wrapText="1"/>
    </xf>
    <xf numFmtId="0" fontId="38" fillId="11" borderId="36" xfId="0" applyFont="1" applyFill="1" applyBorder="1" applyAlignment="1" applyProtection="1">
      <alignment horizontal="center" vertical="center" wrapText="1"/>
    </xf>
    <xf numFmtId="0" fontId="38" fillId="11" borderId="37" xfId="0" applyFont="1" applyFill="1" applyBorder="1" applyAlignment="1" applyProtection="1">
      <alignment horizontal="center" vertical="center" wrapText="1"/>
    </xf>
    <xf numFmtId="0" fontId="17" fillId="11" borderId="0" xfId="0" applyFont="1" applyFill="1" applyBorder="1" applyAlignment="1" applyProtection="1">
      <alignment horizontal="center" vertical="center" wrapText="1"/>
    </xf>
    <xf numFmtId="0" fontId="18" fillId="11" borderId="5" xfId="0" applyFont="1" applyFill="1" applyBorder="1" applyAlignment="1" applyProtection="1">
      <alignment wrapText="1"/>
    </xf>
    <xf numFmtId="0" fontId="18" fillId="11" borderId="31" xfId="0" applyFont="1" applyFill="1" applyBorder="1" applyAlignment="1" applyProtection="1">
      <alignment horizontal="center" vertical="center" wrapText="1"/>
    </xf>
    <xf numFmtId="0" fontId="18" fillId="11" borderId="32" xfId="0" applyFont="1" applyFill="1" applyBorder="1" applyAlignment="1" applyProtection="1">
      <alignment horizontal="center" vertical="center" wrapText="1"/>
    </xf>
    <xf numFmtId="37" fontId="18" fillId="11" borderId="10" xfId="0" applyNumberFormat="1" applyFont="1" applyFill="1" applyBorder="1" applyAlignment="1" applyProtection="1">
      <alignment horizontal="center" wrapText="1"/>
    </xf>
    <xf numFmtId="0" fontId="18" fillId="11" borderId="11" xfId="0" applyFont="1" applyFill="1" applyBorder="1" applyAlignment="1" applyProtection="1">
      <alignment wrapText="1"/>
    </xf>
    <xf numFmtId="0" fontId="38" fillId="11" borderId="4" xfId="0" applyFont="1" applyFill="1" applyBorder="1" applyAlignment="1" applyProtection="1">
      <alignment horizontal="center" wrapText="1"/>
    </xf>
    <xf numFmtId="0" fontId="38" fillId="11" borderId="0" xfId="0" applyFont="1" applyFill="1" applyBorder="1" applyAlignment="1" applyProtection="1">
      <alignment horizontal="left" vertical="center" wrapText="1"/>
    </xf>
    <xf numFmtId="0" fontId="41" fillId="11" borderId="5" xfId="0" applyFont="1" applyFill="1" applyBorder="1" applyAlignment="1" applyProtection="1">
      <alignment wrapText="1"/>
    </xf>
    <xf numFmtId="0" fontId="38" fillId="11" borderId="0" xfId="0" applyFont="1" applyFill="1" applyBorder="1" applyAlignment="1" applyProtection="1">
      <alignment horizontal="center" vertical="center" wrapText="1"/>
    </xf>
    <xf numFmtId="0" fontId="38" fillId="11" borderId="25" xfId="0" applyFont="1" applyFill="1" applyBorder="1" applyAlignment="1" applyProtection="1">
      <alignment horizontal="center" wrapText="1"/>
    </xf>
    <xf numFmtId="0" fontId="41" fillId="11" borderId="1" xfId="0" applyFont="1" applyFill="1" applyBorder="1" applyAlignment="1" applyProtection="1">
      <alignment horizontal="center" wrapText="1"/>
    </xf>
    <xf numFmtId="0" fontId="40" fillId="11" borderId="2" xfId="0" applyFont="1" applyFill="1" applyBorder="1" applyAlignment="1" applyProtection="1">
      <alignment wrapText="1"/>
    </xf>
    <xf numFmtId="0" fontId="40" fillId="11" borderId="3" xfId="0" applyFont="1" applyFill="1" applyBorder="1" applyAlignment="1" applyProtection="1">
      <alignment wrapText="1"/>
    </xf>
    <xf numFmtId="0" fontId="38" fillId="11" borderId="38" xfId="0" applyFont="1" applyFill="1" applyBorder="1" applyAlignment="1" applyProtection="1">
      <alignment horizontal="center" vertical="center" wrapText="1"/>
    </xf>
    <xf numFmtId="0" fontId="38" fillId="11" borderId="6" xfId="0" applyFont="1" applyFill="1" applyBorder="1" applyAlignment="1" applyProtection="1">
      <alignment horizontal="center" vertical="center" wrapText="1"/>
    </xf>
    <xf numFmtId="0" fontId="38" fillId="11" borderId="7" xfId="0" applyFont="1" applyFill="1" applyBorder="1" applyAlignment="1" applyProtection="1">
      <alignment horizontal="center" vertical="center" wrapText="1"/>
    </xf>
    <xf numFmtId="0" fontId="38" fillId="2" borderId="2" xfId="0" applyFont="1" applyFill="1" applyBorder="1" applyAlignment="1" applyProtection="1">
      <alignment horizontal="center" wrapText="1"/>
    </xf>
    <xf numFmtId="0" fontId="38" fillId="2" borderId="5" xfId="0" applyFont="1" applyFill="1" applyBorder="1" applyAlignment="1" applyProtection="1">
      <alignment horizontal="center" wrapText="1"/>
    </xf>
    <xf numFmtId="0" fontId="38" fillId="2" borderId="7" xfId="0" applyFont="1" applyFill="1" applyBorder="1" applyAlignment="1" applyProtection="1">
      <alignment horizontal="center" vertical="center" wrapText="1"/>
    </xf>
    <xf numFmtId="0" fontId="38" fillId="2" borderId="6" xfId="0" applyFont="1" applyFill="1" applyBorder="1" applyAlignment="1" applyProtection="1">
      <alignment horizontal="center" vertical="center" wrapText="1"/>
    </xf>
    <xf numFmtId="0" fontId="38" fillId="11" borderId="26" xfId="0" applyFont="1" applyFill="1" applyBorder="1" applyAlignment="1" applyProtection="1">
      <alignment horizontal="center" vertical="center" wrapText="1"/>
    </xf>
    <xf numFmtId="0" fontId="38" fillId="11" borderId="27" xfId="0" applyFont="1" applyFill="1" applyBorder="1" applyAlignment="1" applyProtection="1">
      <alignment horizontal="center" vertical="center" wrapText="1"/>
    </xf>
    <xf numFmtId="0" fontId="41" fillId="11" borderId="9" xfId="0" applyFont="1" applyFill="1" applyBorder="1" applyAlignment="1" applyProtection="1">
      <alignment wrapText="1"/>
    </xf>
    <xf numFmtId="0" fontId="38" fillId="11" borderId="10" xfId="0" applyFont="1" applyFill="1" applyBorder="1" applyAlignment="1" applyProtection="1">
      <alignment horizontal="right" vertical="center" wrapText="1"/>
    </xf>
    <xf numFmtId="164" fontId="41" fillId="11" borderId="6" xfId="0" applyNumberFormat="1" applyFont="1" applyFill="1" applyBorder="1" applyAlignment="1" applyProtection="1">
      <alignment horizontal="center" wrapText="1"/>
    </xf>
    <xf numFmtId="0" fontId="38" fillId="11" borderId="8" xfId="0" applyFont="1" applyFill="1" applyBorder="1" applyAlignment="1" applyProtection="1">
      <alignment horizontal="center" wrapText="1"/>
    </xf>
    <xf numFmtId="0" fontId="38" fillId="11" borderId="26" xfId="0" applyFont="1" applyFill="1" applyBorder="1" applyAlignment="1" applyProtection="1">
      <alignment horizontal="center" wrapText="1"/>
    </xf>
    <xf numFmtId="0" fontId="38" fillId="11" borderId="27" xfId="0" applyFont="1" applyFill="1" applyBorder="1" applyAlignment="1" applyProtection="1">
      <alignment horizontal="center" wrapText="1"/>
    </xf>
    <xf numFmtId="0" fontId="38" fillId="11" borderId="2" xfId="0" applyFont="1" applyFill="1" applyBorder="1" applyAlignment="1" applyProtection="1">
      <alignment horizontal="center" vertical="center" wrapText="1"/>
    </xf>
    <xf numFmtId="1" fontId="38" fillId="11" borderId="6" xfId="0" applyNumberFormat="1" applyFont="1" applyFill="1" applyBorder="1" applyAlignment="1" applyProtection="1">
      <alignment horizontal="center" vertical="center" wrapText="1"/>
    </xf>
    <xf numFmtId="0" fontId="38" fillId="11" borderId="5" xfId="0" applyFont="1" applyFill="1" applyBorder="1" applyAlignment="1" applyProtection="1">
      <alignment horizontal="center" wrapText="1"/>
    </xf>
    <xf numFmtId="0" fontId="41" fillId="11" borderId="5" xfId="0" applyFont="1" applyFill="1" applyBorder="1" applyAlignment="1" applyProtection="1">
      <alignment horizontal="center" wrapText="1"/>
    </xf>
    <xf numFmtId="4" fontId="38" fillId="11" borderId="2" xfId="0" applyNumberFormat="1" applyFont="1" applyFill="1" applyBorder="1" applyAlignment="1" applyProtection="1">
      <alignment horizontal="center" wrapText="1"/>
    </xf>
    <xf numFmtId="4" fontId="38" fillId="11" borderId="3" xfId="0" applyNumberFormat="1" applyFont="1" applyFill="1" applyBorder="1" applyAlignment="1" applyProtection="1">
      <alignment horizontal="center" wrapText="1"/>
    </xf>
    <xf numFmtId="0" fontId="41" fillId="11" borderId="4" xfId="0" applyFont="1" applyFill="1" applyBorder="1" applyAlignment="1" applyProtection="1">
      <alignment horizontal="center" wrapText="1"/>
    </xf>
    <xf numFmtId="0" fontId="38" fillId="11" borderId="8" xfId="0" applyFont="1" applyFill="1" applyBorder="1" applyAlignment="1" applyProtection="1">
      <alignment horizontal="center" vertical="center" wrapText="1"/>
    </xf>
    <xf numFmtId="0" fontId="38" fillId="11" borderId="9" xfId="0" applyFont="1" applyFill="1" applyBorder="1" applyAlignment="1" applyProtection="1">
      <alignment horizontal="left" wrapText="1"/>
    </xf>
    <xf numFmtId="0" fontId="38" fillId="11" borderId="10" xfId="0" applyFont="1" applyFill="1" applyBorder="1" applyAlignment="1" applyProtection="1">
      <alignment horizontal="left" wrapText="1"/>
    </xf>
    <xf numFmtId="0" fontId="38" fillId="9" borderId="51" xfId="0" applyFont="1" applyFill="1" applyBorder="1" applyAlignment="1" applyProtection="1">
      <alignment horizontal="center" wrapText="1"/>
    </xf>
    <xf numFmtId="0" fontId="38" fillId="11" borderId="23" xfId="0" applyFont="1" applyFill="1" applyBorder="1" applyAlignment="1" applyProtection="1">
      <alignment horizontal="center" vertical="center" wrapText="1"/>
    </xf>
    <xf numFmtId="0" fontId="38" fillId="9" borderId="7" xfId="0" applyFont="1" applyFill="1" applyBorder="1" applyAlignment="1" applyProtection="1">
      <alignment horizontal="center"/>
    </xf>
    <xf numFmtId="0" fontId="38" fillId="9" borderId="23" xfId="0" applyFont="1" applyFill="1" applyBorder="1" applyAlignment="1" applyProtection="1">
      <alignment horizontal="center" vertical="center" wrapText="1"/>
    </xf>
    <xf numFmtId="0" fontId="38" fillId="9" borderId="22" xfId="0" applyFont="1" applyFill="1" applyBorder="1" applyAlignment="1" applyProtection="1">
      <alignment horizontal="center" vertical="center" wrapText="1"/>
    </xf>
    <xf numFmtId="0" fontId="41" fillId="2" borderId="3" xfId="0" applyFont="1" applyFill="1" applyBorder="1" applyAlignment="1" applyProtection="1">
      <alignment wrapText="1"/>
    </xf>
    <xf numFmtId="4" fontId="38" fillId="2" borderId="22" xfId="0" applyNumberFormat="1" applyFont="1" applyFill="1" applyBorder="1" applyAlignment="1" applyProtection="1">
      <alignment horizontal="center" vertical="center" wrapText="1"/>
    </xf>
    <xf numFmtId="0" fontId="41" fillId="2" borderId="2" xfId="0" applyFont="1" applyFill="1" applyBorder="1" applyAlignment="1" applyProtection="1">
      <alignment wrapText="1"/>
    </xf>
    <xf numFmtId="0" fontId="41" fillId="2" borderId="0" xfId="0" applyFont="1" applyFill="1" applyBorder="1" applyAlignment="1" applyProtection="1">
      <alignment wrapText="1"/>
    </xf>
    <xf numFmtId="0" fontId="41" fillId="2" borderId="5" xfId="0" applyFont="1" applyFill="1" applyBorder="1" applyAlignment="1" applyProtection="1">
      <alignment wrapText="1"/>
    </xf>
    <xf numFmtId="0" fontId="38" fillId="2" borderId="42" xfId="0" applyFont="1" applyFill="1" applyBorder="1" applyAlignment="1" applyProtection="1">
      <alignment horizontal="center" vertical="center" wrapText="1"/>
    </xf>
    <xf numFmtId="0" fontId="41" fillId="11" borderId="7" xfId="0" applyFont="1" applyFill="1" applyBorder="1" applyAlignment="1" applyProtection="1">
      <alignment wrapText="1"/>
    </xf>
    <xf numFmtId="0" fontId="41" fillId="0" borderId="6" xfId="0" applyFont="1" applyFill="1" applyBorder="1" applyAlignment="1" applyProtection="1">
      <alignment horizontal="center" vertical="center" wrapText="1"/>
      <protection locked="0"/>
    </xf>
    <xf numFmtId="0" fontId="46" fillId="11" borderId="0" xfId="0" applyFont="1" applyFill="1" applyBorder="1" applyAlignment="1" applyProtection="1">
      <alignment wrapText="1"/>
    </xf>
    <xf numFmtId="0" fontId="21" fillId="11" borderId="0" xfId="0" applyFont="1" applyFill="1" applyBorder="1" applyAlignment="1" applyProtection="1">
      <alignment wrapText="1"/>
    </xf>
    <xf numFmtId="0" fontId="41" fillId="11" borderId="4" xfId="0" applyFont="1" applyFill="1" applyBorder="1" applyAlignment="1" applyProtection="1">
      <alignment wrapText="1"/>
    </xf>
    <xf numFmtId="0" fontId="38" fillId="11" borderId="2" xfId="0" applyFont="1" applyFill="1" applyBorder="1" applyAlignment="1" applyProtection="1">
      <alignment horizontal="left" wrapText="1"/>
    </xf>
    <xf numFmtId="0" fontId="41" fillId="11" borderId="28" xfId="0" applyFont="1" applyFill="1" applyBorder="1" applyAlignment="1" applyProtection="1">
      <alignment wrapText="1"/>
    </xf>
    <xf numFmtId="1" fontId="18" fillId="11" borderId="35" xfId="0" applyNumberFormat="1" applyFont="1" applyFill="1" applyBorder="1" applyAlignment="1" applyProtection="1">
      <alignment horizontal="center" wrapText="1"/>
    </xf>
    <xf numFmtId="1" fontId="18" fillId="11" borderId="36" xfId="0" applyNumberFormat="1" applyFont="1" applyFill="1" applyBorder="1" applyAlignment="1" applyProtection="1">
      <alignment horizontal="center" wrapText="1"/>
    </xf>
    <xf numFmtId="1" fontId="18" fillId="11" borderId="30" xfId="0" applyNumberFormat="1" applyFont="1" applyFill="1" applyBorder="1" applyAlignment="1" applyProtection="1">
      <alignment horizontal="center" wrapText="1"/>
    </xf>
    <xf numFmtId="1" fontId="18" fillId="11" borderId="21" xfId="0" applyNumberFormat="1" applyFont="1" applyFill="1" applyBorder="1" applyAlignment="1" applyProtection="1">
      <alignment horizontal="center" wrapText="1"/>
    </xf>
    <xf numFmtId="0" fontId="17" fillId="11" borderId="29" xfId="0" applyFont="1" applyFill="1" applyBorder="1" applyAlignment="1" applyProtection="1">
      <alignment horizontal="center" vertical="center" wrapText="1"/>
    </xf>
    <xf numFmtId="1" fontId="18" fillId="11" borderId="31" xfId="0" applyNumberFormat="1" applyFont="1" applyFill="1" applyBorder="1" applyAlignment="1" applyProtection="1">
      <alignment horizontal="center" wrapText="1"/>
    </xf>
    <xf numFmtId="1" fontId="18" fillId="11" borderId="32" xfId="0" applyNumberFormat="1" applyFont="1" applyFill="1" applyBorder="1" applyAlignment="1" applyProtection="1">
      <alignment horizontal="center" wrapText="1"/>
    </xf>
    <xf numFmtId="0" fontId="17" fillId="11" borderId="33" xfId="0" applyFont="1" applyFill="1" applyBorder="1" applyAlignment="1" applyProtection="1">
      <alignment horizontal="center" vertical="center" wrapText="1"/>
    </xf>
    <xf numFmtId="0" fontId="38" fillId="2" borderId="11" xfId="0" applyFont="1" applyFill="1" applyBorder="1" applyAlignment="1" applyProtection="1">
      <alignment horizontal="center" vertical="center" wrapText="1"/>
    </xf>
    <xf numFmtId="0" fontId="38" fillId="2" borderId="21" xfId="0" applyFont="1" applyFill="1" applyBorder="1" applyAlignment="1" applyProtection="1">
      <alignment horizontal="center" vertical="center" wrapText="1"/>
    </xf>
    <xf numFmtId="0" fontId="35" fillId="0" borderId="0" xfId="0" applyFont="1" applyAlignment="1" applyProtection="1">
      <alignment horizontal="center"/>
    </xf>
    <xf numFmtId="0" fontId="41" fillId="2" borderId="6" xfId="0" applyFont="1" applyFill="1" applyBorder="1" applyAlignment="1" applyProtection="1">
      <alignment horizontal="center" vertical="center" wrapText="1"/>
    </xf>
    <xf numFmtId="0" fontId="52" fillId="11" borderId="0" xfId="0" applyFont="1" applyFill="1" applyBorder="1" applyAlignment="1" applyProtection="1">
      <alignment horizontal="left" wrapText="1"/>
    </xf>
    <xf numFmtId="0" fontId="52" fillId="11" borderId="4" xfId="0" applyFont="1" applyFill="1" applyBorder="1" applyAlignment="1" applyProtection="1">
      <alignment horizontal="center" wrapText="1"/>
    </xf>
    <xf numFmtId="0" fontId="52" fillId="11" borderId="10" xfId="0" applyFont="1" applyFill="1" applyBorder="1" applyAlignment="1" applyProtection="1">
      <alignment horizontal="left" wrapText="1"/>
    </xf>
    <xf numFmtId="0" fontId="38" fillId="11" borderId="4" xfId="0" applyFont="1" applyFill="1" applyBorder="1" applyAlignment="1" applyProtection="1">
      <alignment wrapText="1"/>
    </xf>
    <xf numFmtId="0" fontId="38" fillId="11" borderId="9" xfId="0" applyFont="1" applyFill="1" applyBorder="1" applyAlignment="1" applyProtection="1">
      <alignment wrapText="1"/>
    </xf>
    <xf numFmtId="0" fontId="38" fillId="11" borderId="21" xfId="0" applyFont="1" applyFill="1" applyBorder="1" applyAlignment="1" applyProtection="1">
      <alignment horizontal="center" vertical="center" wrapText="1"/>
    </xf>
    <xf numFmtId="0" fontId="41" fillId="11" borderId="0" xfId="0" applyFont="1" applyFill="1" applyBorder="1" applyAlignment="1" applyProtection="1">
      <alignment horizontal="center" vertical="center" wrapText="1"/>
    </xf>
    <xf numFmtId="0" fontId="38" fillId="11" borderId="21" xfId="0" applyFont="1" applyFill="1" applyBorder="1" applyAlignment="1" applyProtection="1">
      <alignment horizontal="center" wrapText="1"/>
    </xf>
    <xf numFmtId="0" fontId="17" fillId="11" borderId="45" xfId="0" applyFont="1" applyFill="1" applyBorder="1" applyAlignment="1" applyProtection="1">
      <alignment horizontal="center" wrapText="1"/>
    </xf>
    <xf numFmtId="0" fontId="17" fillId="11" borderId="21" xfId="0" applyNumberFormat="1" applyFont="1" applyFill="1" applyBorder="1" applyAlignment="1" applyProtection="1">
      <alignment horizontal="center" wrapText="1"/>
    </xf>
    <xf numFmtId="0" fontId="38" fillId="11" borderId="0" xfId="0" applyFont="1" applyFill="1" applyBorder="1" applyAlignment="1" applyProtection="1">
      <alignment vertical="center" wrapText="1"/>
    </xf>
    <xf numFmtId="49" fontId="38" fillId="11" borderId="6" xfId="0" applyNumberFormat="1" applyFont="1" applyFill="1" applyBorder="1" applyAlignment="1" applyProtection="1">
      <alignment horizontal="center" vertical="center" wrapText="1"/>
    </xf>
    <xf numFmtId="49" fontId="38" fillId="11" borderId="12" xfId="0" applyNumberFormat="1" applyFont="1" applyFill="1" applyBorder="1" applyAlignment="1" applyProtection="1">
      <alignment horizontal="center" vertical="center" wrapText="1"/>
    </xf>
    <xf numFmtId="164" fontId="41" fillId="11" borderId="25" xfId="0" applyNumberFormat="1" applyFont="1" applyFill="1" applyBorder="1" applyAlignment="1" applyProtection="1">
      <alignment horizontal="center" vertical="center" wrapText="1"/>
    </xf>
    <xf numFmtId="0" fontId="38" fillId="11" borderId="2" xfId="0" applyFont="1" applyFill="1" applyBorder="1" applyAlignment="1" applyProtection="1">
      <alignment vertical="center" wrapText="1"/>
    </xf>
    <xf numFmtId="164" fontId="41" fillId="11" borderId="0" xfId="0" applyNumberFormat="1" applyFont="1" applyFill="1" applyBorder="1" applyAlignment="1" applyProtection="1">
      <alignment horizontal="left" vertical="center" wrapText="1"/>
    </xf>
    <xf numFmtId="164" fontId="41" fillId="11" borderId="2" xfId="0" applyNumberFormat="1" applyFont="1" applyFill="1" applyBorder="1" applyAlignment="1" applyProtection="1">
      <alignment horizontal="left" vertical="center" wrapText="1"/>
    </xf>
    <xf numFmtId="164" fontId="38" fillId="11" borderId="40" xfId="0" applyNumberFormat="1" applyFont="1" applyFill="1" applyBorder="1" applyAlignment="1" applyProtection="1">
      <alignment horizontal="center" vertical="center" wrapText="1"/>
    </xf>
    <xf numFmtId="164" fontId="38" fillId="11" borderId="50" xfId="0" applyNumberFormat="1" applyFont="1" applyFill="1" applyBorder="1" applyAlignment="1" applyProtection="1">
      <alignment horizontal="center" vertical="center" wrapText="1"/>
    </xf>
    <xf numFmtId="0" fontId="17" fillId="11" borderId="22" xfId="0" applyFont="1" applyFill="1" applyBorder="1" applyAlignment="1" applyProtection="1">
      <alignment horizontal="center" vertical="center"/>
    </xf>
    <xf numFmtId="0" fontId="38" fillId="11" borderId="23" xfId="0" applyFont="1" applyFill="1" applyBorder="1" applyAlignment="1" applyProtection="1">
      <alignment horizontal="right" vertical="center" wrapText="1"/>
    </xf>
    <xf numFmtId="0" fontId="38" fillId="11" borderId="22" xfId="0" applyFont="1" applyFill="1" applyBorder="1" applyAlignment="1" applyProtection="1">
      <alignment horizontal="center" vertical="center"/>
    </xf>
    <xf numFmtId="0" fontId="42" fillId="11" borderId="0" xfId="0" applyFont="1" applyFill="1" applyBorder="1" applyAlignment="1" applyProtection="1">
      <alignment horizontal="center" vertical="center" wrapText="1"/>
    </xf>
    <xf numFmtId="0" fontId="42" fillId="11" borderId="0" xfId="0" applyFont="1" applyFill="1" applyBorder="1" applyAlignment="1" applyProtection="1">
      <alignment wrapText="1"/>
    </xf>
    <xf numFmtId="0" fontId="41" fillId="2" borderId="22" xfId="0" applyFont="1" applyFill="1" applyBorder="1" applyAlignment="1" applyProtection="1">
      <alignment horizontal="center" vertical="center" wrapText="1"/>
    </xf>
    <xf numFmtId="0" fontId="41" fillId="2" borderId="6" xfId="0" applyFont="1" applyFill="1" applyBorder="1" applyAlignment="1" applyProtection="1">
      <alignment wrapText="1"/>
    </xf>
    <xf numFmtId="0" fontId="53" fillId="11" borderId="6" xfId="0" applyFont="1" applyFill="1" applyBorder="1" applyAlignment="1" applyProtection="1">
      <alignment horizontal="center" vertical="center" wrapText="1"/>
    </xf>
    <xf numFmtId="0" fontId="54" fillId="11" borderId="4" xfId="0" applyFont="1" applyFill="1" applyBorder="1" applyAlignment="1" applyProtection="1">
      <alignment wrapText="1"/>
    </xf>
    <xf numFmtId="0" fontId="54" fillId="11" borderId="9" xfId="0" applyFont="1" applyFill="1" applyBorder="1" applyAlignment="1" applyProtection="1">
      <alignment wrapText="1"/>
    </xf>
    <xf numFmtId="49" fontId="38" fillId="11" borderId="25" xfId="0" applyNumberFormat="1" applyFont="1" applyFill="1" applyBorder="1" applyAlignment="1" applyProtection="1">
      <alignment horizontal="center" vertical="center" wrapText="1"/>
    </xf>
    <xf numFmtId="166" fontId="17" fillId="11" borderId="0" xfId="0" applyNumberFormat="1" applyFont="1" applyFill="1" applyBorder="1" applyAlignment="1" applyProtection="1">
      <alignment wrapText="1"/>
    </xf>
    <xf numFmtId="166" fontId="38" fillId="11" borderId="40" xfId="0" applyNumberFormat="1" applyFont="1" applyFill="1" applyBorder="1" applyAlignment="1" applyProtection="1">
      <alignment wrapText="1"/>
    </xf>
    <xf numFmtId="166" fontId="38" fillId="11" borderId="50" xfId="0" applyNumberFormat="1" applyFont="1" applyFill="1" applyBorder="1" applyAlignment="1" applyProtection="1">
      <alignment wrapText="1"/>
    </xf>
    <xf numFmtId="0" fontId="11" fillId="4" borderId="34" xfId="0" applyFont="1" applyFill="1" applyBorder="1" applyProtection="1"/>
    <xf numFmtId="0" fontId="11" fillId="4" borderId="0" xfId="0" applyFont="1" applyFill="1" applyBorder="1" applyProtection="1"/>
    <xf numFmtId="164" fontId="41" fillId="3" borderId="6" xfId="0" applyNumberFormat="1" applyFont="1" applyFill="1" applyBorder="1" applyAlignment="1" applyProtection="1">
      <alignment horizontal="right" vertical="center" wrapText="1"/>
      <protection locked="0"/>
    </xf>
    <xf numFmtId="164" fontId="41" fillId="3" borderId="8" xfId="0" applyNumberFormat="1" applyFont="1" applyFill="1" applyBorder="1" applyAlignment="1" applyProtection="1">
      <alignment horizontal="right" vertical="center" wrapText="1"/>
      <protection locked="0"/>
    </xf>
    <xf numFmtId="0" fontId="41" fillId="3" borderId="8" xfId="0" applyFont="1" applyFill="1" applyBorder="1" applyAlignment="1" applyProtection="1">
      <alignment horizontal="left" vertical="center" wrapText="1"/>
      <protection locked="0"/>
    </xf>
    <xf numFmtId="0" fontId="41" fillId="3" borderId="12" xfId="0" applyFont="1" applyFill="1" applyBorder="1" applyAlignment="1" applyProtection="1">
      <alignment horizontal="left" vertical="center" wrapText="1"/>
      <protection locked="0"/>
    </xf>
    <xf numFmtId="49" fontId="41" fillId="3" borderId="8" xfId="0" applyNumberFormat="1" applyFont="1" applyFill="1" applyBorder="1" applyAlignment="1" applyProtection="1">
      <alignment horizontal="left" vertical="center" wrapText="1"/>
      <protection locked="0"/>
    </xf>
    <xf numFmtId="49" fontId="41" fillId="3" borderId="6" xfId="0" applyNumberFormat="1" applyFont="1" applyFill="1" applyBorder="1" applyAlignment="1" applyProtection="1">
      <alignment horizontal="left" vertical="center" wrapText="1"/>
      <protection locked="0"/>
    </xf>
    <xf numFmtId="0" fontId="42" fillId="11" borderId="6" xfId="0" applyFont="1" applyFill="1" applyBorder="1" applyAlignment="1" applyProtection="1">
      <alignment horizontal="center" vertical="center" wrapText="1"/>
    </xf>
    <xf numFmtId="0" fontId="41" fillId="3" borderId="3" xfId="0" applyFont="1" applyFill="1" applyBorder="1" applyAlignment="1" applyProtection="1">
      <alignment horizontal="left" vertical="center" wrapText="1"/>
      <protection locked="0"/>
    </xf>
    <xf numFmtId="166" fontId="41" fillId="3" borderId="6" xfId="0" applyNumberFormat="1" applyFont="1" applyFill="1" applyBorder="1" applyAlignment="1" applyProtection="1">
      <alignment vertical="center" wrapText="1"/>
      <protection locked="0"/>
    </xf>
    <xf numFmtId="166" fontId="41" fillId="3" borderId="8" xfId="0" applyNumberFormat="1" applyFont="1" applyFill="1" applyBorder="1" applyAlignment="1" applyProtection="1">
      <alignment vertical="center" wrapText="1"/>
      <protection locked="0"/>
    </xf>
    <xf numFmtId="1" fontId="41" fillId="3" borderId="6" xfId="0" applyNumberFormat="1" applyFont="1" applyFill="1" applyBorder="1" applyAlignment="1" applyProtection="1">
      <alignment horizontal="left" vertical="center" wrapText="1"/>
      <protection locked="0"/>
    </xf>
    <xf numFmtId="1" fontId="41" fillId="3" borderId="8" xfId="0" applyNumberFormat="1" applyFont="1" applyFill="1" applyBorder="1" applyAlignment="1" applyProtection="1">
      <alignment horizontal="left" vertical="center" wrapText="1"/>
      <protection locked="0"/>
    </xf>
    <xf numFmtId="0" fontId="38" fillId="11" borderId="39" xfId="0" applyFont="1" applyFill="1" applyBorder="1" applyAlignment="1" applyProtection="1">
      <alignment horizontal="left" wrapText="1"/>
    </xf>
    <xf numFmtId="0" fontId="41" fillId="11" borderId="40" xfId="0" applyFont="1" applyFill="1" applyBorder="1" applyAlignment="1" applyProtection="1">
      <alignment horizontal="left" wrapText="1"/>
    </xf>
    <xf numFmtId="0" fontId="41" fillId="3" borderId="3" xfId="0" applyNumberFormat="1" applyFont="1" applyFill="1" applyBorder="1" applyAlignment="1" applyProtection="1">
      <alignment horizontal="left" vertical="center" wrapText="1"/>
      <protection locked="0"/>
    </xf>
    <xf numFmtId="3" fontId="38" fillId="11" borderId="40" xfId="0" applyNumberFormat="1" applyFont="1" applyFill="1" applyBorder="1" applyAlignment="1" applyProtection="1">
      <alignment horizontal="left" vertical="center" wrapText="1"/>
    </xf>
    <xf numFmtId="0" fontId="41" fillId="11" borderId="10" xfId="0" applyFont="1" applyFill="1" applyBorder="1" applyAlignment="1" applyProtection="1">
      <alignment horizontal="left" wrapText="1"/>
    </xf>
    <xf numFmtId="0" fontId="41" fillId="11" borderId="10" xfId="0" applyFont="1" applyFill="1" applyBorder="1" applyAlignment="1" applyProtection="1">
      <alignment horizontal="left" vertical="center" wrapText="1"/>
    </xf>
    <xf numFmtId="0" fontId="38" fillId="11" borderId="22" xfId="0" applyFont="1" applyFill="1" applyBorder="1" applyAlignment="1" applyProtection="1">
      <alignment horizontal="left" wrapText="1"/>
    </xf>
    <xf numFmtId="0" fontId="18" fillId="3" borderId="3" xfId="0" applyFont="1" applyFill="1" applyBorder="1" applyAlignment="1" applyProtection="1">
      <alignment horizontal="left" vertical="center" wrapText="1"/>
      <protection locked="0"/>
    </xf>
    <xf numFmtId="0" fontId="38" fillId="11" borderId="39" xfId="0" applyFont="1" applyFill="1" applyBorder="1" applyAlignment="1" applyProtection="1">
      <alignment horizontal="right" vertical="center" wrapText="1"/>
    </xf>
    <xf numFmtId="0" fontId="55" fillId="11" borderId="0" xfId="0" applyFont="1" applyFill="1" applyBorder="1" applyAlignment="1" applyProtection="1">
      <alignment horizontal="left" vertical="center" wrapText="1"/>
    </xf>
    <xf numFmtId="0" fontId="55" fillId="11" borderId="10" xfId="0" applyFont="1" applyFill="1" applyBorder="1" applyAlignment="1" applyProtection="1">
      <alignment horizontal="left" vertical="center" wrapText="1"/>
    </xf>
    <xf numFmtId="0" fontId="55" fillId="11" borderId="5" xfId="0" applyFont="1" applyFill="1" applyBorder="1" applyAlignment="1" applyProtection="1">
      <alignment horizontal="center" vertical="center" wrapText="1"/>
    </xf>
    <xf numFmtId="0" fontId="55" fillId="11" borderId="5" xfId="0" applyFont="1" applyFill="1" applyBorder="1" applyAlignment="1" applyProtection="1">
      <alignment horizontal="center" wrapText="1"/>
    </xf>
    <xf numFmtId="0" fontId="55" fillId="11" borderId="11" xfId="0" applyFont="1" applyFill="1" applyBorder="1" applyAlignment="1" applyProtection="1">
      <alignment horizontal="center" wrapText="1"/>
    </xf>
    <xf numFmtId="0" fontId="54" fillId="11" borderId="0" xfId="0" applyFont="1" applyFill="1" applyBorder="1" applyAlignment="1" applyProtection="1">
      <alignment wrapText="1"/>
    </xf>
    <xf numFmtId="0" fontId="55" fillId="11" borderId="0" xfId="0" applyFont="1" applyFill="1" applyBorder="1" applyAlignment="1" applyProtection="1">
      <alignment wrapText="1"/>
    </xf>
    <xf numFmtId="0" fontId="54" fillId="11" borderId="10" xfId="0" applyFont="1" applyFill="1" applyBorder="1" applyAlignment="1" applyProtection="1">
      <alignment wrapText="1"/>
    </xf>
    <xf numFmtId="167" fontId="41" fillId="3" borderId="6" xfId="0" applyNumberFormat="1" applyFont="1" applyFill="1" applyBorder="1" applyAlignment="1" applyProtection="1">
      <alignment horizontal="right" vertical="center" wrapText="1"/>
      <protection locked="0"/>
    </xf>
    <xf numFmtId="167" fontId="41" fillId="11" borderId="6" xfId="0" applyNumberFormat="1" applyFont="1" applyFill="1" applyBorder="1" applyAlignment="1" applyProtection="1">
      <alignment wrapText="1"/>
    </xf>
    <xf numFmtId="0" fontId="41" fillId="11" borderId="0" xfId="0" applyFont="1" applyFill="1" applyBorder="1" applyAlignment="1" applyProtection="1">
      <alignment wrapText="1"/>
    </xf>
    <xf numFmtId="0" fontId="42" fillId="9" borderId="5" xfId="0" applyFont="1" applyFill="1" applyBorder="1" applyAlignment="1" applyProtection="1">
      <alignment horizontal="center" vertical="center" wrapText="1"/>
    </xf>
    <xf numFmtId="0" fontId="53" fillId="11" borderId="0" xfId="0" applyFont="1" applyFill="1" applyBorder="1" applyAlignment="1" applyProtection="1">
      <alignment horizontal="center" wrapText="1"/>
    </xf>
    <xf numFmtId="0" fontId="54" fillId="11" borderId="15" xfId="0" applyFont="1" applyFill="1" applyBorder="1" applyAlignment="1" applyProtection="1">
      <alignment horizontal="center" vertical="center" wrapText="1"/>
    </xf>
    <xf numFmtId="0" fontId="54" fillId="11" borderId="0" xfId="0" applyFont="1" applyFill="1" applyBorder="1" applyAlignment="1" applyProtection="1">
      <alignment horizontal="center" vertical="center" wrapText="1"/>
    </xf>
    <xf numFmtId="0" fontId="53" fillId="11" borderId="0" xfId="0" applyFont="1" applyFill="1" applyBorder="1" applyAlignment="1" applyProtection="1">
      <alignment horizontal="center" vertical="center" wrapText="1"/>
    </xf>
    <xf numFmtId="0" fontId="54" fillId="11" borderId="21" xfId="0" applyFont="1" applyFill="1" applyBorder="1" applyAlignment="1" applyProtection="1">
      <alignment horizontal="center" vertical="center" wrapText="1"/>
    </xf>
    <xf numFmtId="0" fontId="53" fillId="11" borderId="21" xfId="0" applyFont="1" applyFill="1" applyBorder="1" applyAlignment="1" applyProtection="1">
      <alignment horizontal="center" vertical="center" wrapText="1"/>
    </xf>
    <xf numFmtId="0" fontId="54" fillId="11" borderId="0" xfId="0" applyNumberFormat="1" applyFont="1" applyFill="1" applyBorder="1" applyAlignment="1" applyProtection="1">
      <alignment wrapText="1"/>
    </xf>
    <xf numFmtId="1" fontId="54" fillId="11" borderId="21" xfId="0" applyNumberFormat="1" applyFont="1" applyFill="1" applyBorder="1" applyAlignment="1" applyProtection="1">
      <alignment horizontal="center" vertical="center" wrapText="1"/>
    </xf>
    <xf numFmtId="1" fontId="53" fillId="11" borderId="21" xfId="0" applyNumberFormat="1" applyFont="1" applyFill="1" applyBorder="1" applyAlignment="1" applyProtection="1">
      <alignment horizontal="center" vertical="center" wrapText="1"/>
    </xf>
    <xf numFmtId="0" fontId="54" fillId="11" borderId="10" xfId="0" applyFont="1" applyFill="1" applyBorder="1" applyAlignment="1" applyProtection="1">
      <alignment horizontal="center" vertical="center" wrapText="1"/>
    </xf>
    <xf numFmtId="0" fontId="53" fillId="11" borderId="10" xfId="0" applyFont="1" applyFill="1" applyBorder="1" applyAlignment="1" applyProtection="1">
      <alignment horizontal="center" vertical="center" wrapText="1"/>
    </xf>
    <xf numFmtId="0" fontId="38" fillId="9" borderId="0" xfId="0" applyFont="1" applyFill="1" applyBorder="1" applyAlignment="1" applyProtection="1">
      <alignment horizontal="center" wrapText="1"/>
    </xf>
    <xf numFmtId="0" fontId="38" fillId="9" borderId="17" xfId="0" applyFont="1" applyFill="1" applyBorder="1" applyAlignment="1" applyProtection="1">
      <alignment horizontal="center" wrapText="1"/>
    </xf>
    <xf numFmtId="0" fontId="35" fillId="0" borderId="0" xfId="0" applyFont="1" applyBorder="1" applyAlignment="1" applyProtection="1">
      <alignment wrapText="1"/>
    </xf>
    <xf numFmtId="0" fontId="45" fillId="2" borderId="14" xfId="0" applyFont="1" applyFill="1" applyBorder="1" applyAlignment="1" applyProtection="1">
      <alignment horizontal="center" vertical="center" wrapText="1"/>
    </xf>
    <xf numFmtId="0" fontId="38" fillId="9" borderId="9" xfId="0" applyFont="1" applyFill="1" applyBorder="1" applyAlignment="1" applyProtection="1">
      <alignment horizontal="center" wrapText="1"/>
    </xf>
    <xf numFmtId="0" fontId="38" fillId="9" borderId="10" xfId="0" applyFont="1" applyFill="1" applyBorder="1" applyAlignment="1" applyProtection="1">
      <alignment horizontal="center" wrapText="1"/>
    </xf>
    <xf numFmtId="0" fontId="38" fillId="9" borderId="10" xfId="0" applyFont="1" applyFill="1" applyBorder="1" applyAlignment="1" applyProtection="1">
      <alignment wrapText="1"/>
    </xf>
    <xf numFmtId="0" fontId="41" fillId="9" borderId="10" xfId="0" applyFont="1" applyFill="1" applyBorder="1" applyAlignment="1" applyProtection="1"/>
    <xf numFmtId="0" fontId="41" fillId="9" borderId="10" xfId="0" applyFont="1" applyFill="1" applyBorder="1" applyAlignment="1" applyProtection="1">
      <alignment wrapText="1"/>
    </xf>
    <xf numFmtId="0" fontId="38" fillId="9" borderId="59" xfId="0" applyFont="1" applyFill="1" applyBorder="1" applyAlignment="1" applyProtection="1">
      <alignment horizontal="center" wrapText="1"/>
    </xf>
    <xf numFmtId="0" fontId="41" fillId="2" borderId="59" xfId="0" applyFont="1" applyFill="1" applyBorder="1" applyAlignment="1" applyProtection="1">
      <alignment horizontal="center" wrapText="1"/>
    </xf>
    <xf numFmtId="0" fontId="45" fillId="2" borderId="60" xfId="0" applyFont="1" applyFill="1" applyBorder="1" applyAlignment="1" applyProtection="1">
      <alignment horizontal="center" vertical="center" wrapText="1"/>
    </xf>
    <xf numFmtId="0" fontId="45" fillId="2" borderId="61" xfId="0" applyFont="1" applyFill="1" applyBorder="1" applyAlignment="1" applyProtection="1">
      <alignment horizontal="center" vertical="center" wrapText="1"/>
    </xf>
    <xf numFmtId="0" fontId="38" fillId="9" borderId="11" xfId="0" applyFont="1" applyFill="1" applyBorder="1" applyAlignment="1" applyProtection="1">
      <alignment wrapText="1"/>
    </xf>
    <xf numFmtId="0" fontId="38" fillId="0" borderId="0" xfId="0" applyFont="1" applyFill="1" applyBorder="1" applyAlignment="1" applyProtection="1">
      <alignment horizontal="center" wrapText="1"/>
    </xf>
    <xf numFmtId="0" fontId="38" fillId="0" borderId="0" xfId="0" applyFont="1" applyFill="1" applyBorder="1" applyAlignment="1" applyProtection="1">
      <alignment wrapText="1"/>
    </xf>
    <xf numFmtId="0" fontId="41" fillId="0" borderId="0" xfId="0" applyFont="1" applyFill="1" applyBorder="1" applyAlignment="1" applyProtection="1">
      <alignment horizontal="center" wrapText="1"/>
    </xf>
    <xf numFmtId="0" fontId="45" fillId="0" borderId="0" xfId="0" applyFont="1" applyFill="1" applyBorder="1" applyAlignment="1" applyProtection="1">
      <alignment horizontal="center" vertical="center" wrapText="1"/>
    </xf>
    <xf numFmtId="0" fontId="41" fillId="0" borderId="0" xfId="0" applyFont="1" applyFill="1" applyBorder="1" applyAlignment="1" applyProtection="1"/>
    <xf numFmtId="0" fontId="41" fillId="0" borderId="0" xfId="0" applyFont="1" applyFill="1" applyBorder="1" applyAlignment="1" applyProtection="1">
      <alignment wrapText="1"/>
    </xf>
    <xf numFmtId="0" fontId="38" fillId="0" borderId="0" xfId="0" applyFont="1" applyFill="1" applyBorder="1" applyAlignment="1" applyProtection="1">
      <alignment horizontal="center" vertical="center" wrapText="1"/>
    </xf>
    <xf numFmtId="0" fontId="10" fillId="4" borderId="21" xfId="1" applyFill="1" applyBorder="1" applyAlignment="1">
      <alignment horizontal="center" vertical="center"/>
    </xf>
    <xf numFmtId="0" fontId="10" fillId="4" borderId="0" xfId="1" applyFill="1" applyBorder="1" applyAlignment="1" applyProtection="1">
      <alignment horizontal="left" vertical="center"/>
    </xf>
    <xf numFmtId="0" fontId="10" fillId="4" borderId="34" xfId="1" applyFill="1" applyBorder="1" applyAlignment="1" applyProtection="1">
      <alignment horizontal="left" vertical="center"/>
    </xf>
    <xf numFmtId="0" fontId="10" fillId="4" borderId="34" xfId="1" applyFill="1" applyBorder="1" applyProtection="1"/>
    <xf numFmtId="0" fontId="10" fillId="4" borderId="21" xfId="1" applyFill="1" applyBorder="1" applyAlignment="1">
      <alignment horizontal="center"/>
    </xf>
    <xf numFmtId="0" fontId="10" fillId="4" borderId="21" xfId="1" applyNumberFormat="1" applyFill="1" applyBorder="1" applyAlignment="1" applyProtection="1">
      <alignment horizontal="center" vertical="center"/>
    </xf>
    <xf numFmtId="49" fontId="10" fillId="4" borderId="21" xfId="1" applyNumberFormat="1" applyFill="1" applyBorder="1" applyAlignment="1" applyProtection="1">
      <alignment horizontal="center" vertical="center"/>
    </xf>
    <xf numFmtId="49" fontId="10" fillId="4" borderId="55" xfId="1" applyNumberFormat="1" applyFill="1" applyBorder="1" applyAlignment="1" applyProtection="1">
      <alignment horizontal="center" vertical="center"/>
    </xf>
    <xf numFmtId="0" fontId="20" fillId="0" borderId="0" xfId="0" applyFont="1" applyAlignment="1" applyProtection="1">
      <alignment wrapText="1"/>
    </xf>
    <xf numFmtId="0" fontId="18" fillId="11" borderId="10" xfId="0" applyFont="1" applyFill="1" applyBorder="1" applyAlignment="1" applyProtection="1">
      <alignment wrapText="1"/>
    </xf>
    <xf numFmtId="0" fontId="59" fillId="4" borderId="34" xfId="1" applyFont="1" applyFill="1" applyBorder="1" applyAlignment="1" applyProtection="1">
      <alignment horizontal="left" vertical="center"/>
    </xf>
    <xf numFmtId="0" fontId="60" fillId="4" borderId="34" xfId="1" applyFont="1" applyFill="1" applyBorder="1" applyAlignment="1" applyProtection="1">
      <alignment horizontal="left" vertical="center"/>
    </xf>
    <xf numFmtId="49" fontId="41" fillId="3" borderId="6" xfId="0" applyNumberFormat="1" applyFont="1" applyFill="1" applyBorder="1" applyAlignment="1" applyProtection="1">
      <alignment vertical="center" wrapText="1"/>
      <protection locked="0"/>
    </xf>
    <xf numFmtId="14" fontId="41" fillId="3" borderId="6" xfId="0" applyNumberFormat="1" applyFont="1" applyFill="1" applyBorder="1" applyAlignment="1" applyProtection="1">
      <alignment horizontal="center" vertical="center" wrapText="1"/>
      <protection locked="0"/>
    </xf>
    <xf numFmtId="49" fontId="41" fillId="3" borderId="6" xfId="0" applyNumberFormat="1" applyFont="1" applyFill="1" applyBorder="1" applyAlignment="1" applyProtection="1">
      <alignment horizontal="right" vertical="center" wrapText="1"/>
      <protection locked="0"/>
    </xf>
    <xf numFmtId="49" fontId="41" fillId="5" borderId="6" xfId="0" applyNumberFormat="1" applyFont="1" applyFill="1" applyBorder="1" applyAlignment="1" applyProtection="1">
      <alignment horizontal="right" vertical="center" wrapText="1"/>
      <protection locked="0"/>
    </xf>
    <xf numFmtId="168" fontId="38" fillId="11" borderId="9" xfId="0" applyNumberFormat="1" applyFont="1" applyFill="1" applyBorder="1" applyAlignment="1" applyProtection="1">
      <alignment horizontal="center" vertical="center" wrapText="1"/>
    </xf>
    <xf numFmtId="168" fontId="38" fillId="11" borderId="25" xfId="0" applyNumberFormat="1" applyFont="1" applyFill="1" applyBorder="1" applyAlignment="1" applyProtection="1">
      <alignment horizontal="center" vertical="center" wrapText="1"/>
    </xf>
    <xf numFmtId="0" fontId="38" fillId="9" borderId="15" xfId="0" applyFont="1" applyFill="1" applyBorder="1" applyAlignment="1" applyProtection="1">
      <alignment horizontal="center" wrapText="1"/>
    </xf>
    <xf numFmtId="0" fontId="38" fillId="9" borderId="15" xfId="0" applyFont="1" applyFill="1" applyBorder="1" applyAlignment="1" applyProtection="1">
      <alignment wrapText="1"/>
    </xf>
    <xf numFmtId="0" fontId="41" fillId="9" borderId="15" xfId="0" applyFont="1" applyFill="1" applyBorder="1" applyAlignment="1" applyProtection="1"/>
    <xf numFmtId="0" fontId="41" fillId="9" borderId="15" xfId="0" applyFont="1" applyFill="1" applyBorder="1" applyAlignment="1" applyProtection="1">
      <alignment wrapText="1"/>
    </xf>
    <xf numFmtId="0" fontId="38" fillId="9" borderId="62" xfId="0" applyFont="1" applyFill="1" applyBorder="1" applyAlignment="1" applyProtection="1">
      <alignment horizontal="center" wrapText="1"/>
    </xf>
    <xf numFmtId="0" fontId="38" fillId="9" borderId="20" xfId="0" applyFont="1" applyFill="1" applyBorder="1" applyAlignment="1" applyProtection="1">
      <alignment horizontal="center" wrapText="1"/>
    </xf>
    <xf numFmtId="0" fontId="38" fillId="9" borderId="63" xfId="0" applyFont="1" applyFill="1" applyBorder="1" applyAlignment="1" applyProtection="1">
      <alignment wrapText="1"/>
    </xf>
    <xf numFmtId="0" fontId="20" fillId="0" borderId="0" xfId="0" applyFont="1" applyAlignment="1" applyProtection="1">
      <alignment wrapText="1"/>
    </xf>
    <xf numFmtId="0" fontId="47" fillId="10" borderId="23" xfId="0" applyFont="1" applyFill="1" applyBorder="1" applyAlignment="1" applyProtection="1">
      <alignment vertical="center" wrapText="1"/>
    </xf>
    <xf numFmtId="0" fontId="47" fillId="10" borderId="7" xfId="0" applyFont="1" applyFill="1" applyBorder="1" applyAlignment="1" applyProtection="1">
      <alignment vertical="center" wrapText="1"/>
    </xf>
    <xf numFmtId="0" fontId="41" fillId="11" borderId="0" xfId="0" applyFont="1" applyFill="1" applyBorder="1" applyAlignment="1" applyProtection="1">
      <alignment wrapText="1"/>
    </xf>
    <xf numFmtId="0" fontId="40" fillId="11" borderId="23" xfId="0" applyFont="1" applyFill="1" applyBorder="1" applyAlignment="1" applyProtection="1">
      <alignment wrapText="1"/>
    </xf>
    <xf numFmtId="0" fontId="40" fillId="11" borderId="23" xfId="0" applyFont="1" applyFill="1" applyBorder="1" applyAlignment="1">
      <alignment wrapText="1"/>
    </xf>
    <xf numFmtId="0" fontId="40" fillId="11" borderId="7" xfId="0" applyFont="1" applyFill="1" applyBorder="1" applyAlignment="1">
      <alignment wrapText="1"/>
    </xf>
    <xf numFmtId="0" fontId="55" fillId="11" borderId="0" xfId="0" applyNumberFormat="1" applyFont="1" applyFill="1" applyBorder="1" applyAlignment="1" applyProtection="1">
      <alignment wrapText="1"/>
    </xf>
    <xf numFmtId="0" fontId="40" fillId="10" borderId="7" xfId="0" applyFont="1" applyFill="1" applyBorder="1" applyAlignment="1">
      <alignment wrapText="1"/>
    </xf>
    <xf numFmtId="0" fontId="38" fillId="11" borderId="23" xfId="0" applyFont="1" applyFill="1" applyBorder="1" applyAlignment="1" applyProtection="1">
      <alignment horizontal="center" wrapText="1"/>
    </xf>
    <xf numFmtId="0" fontId="18" fillId="11" borderId="10" xfId="0" applyFont="1" applyFill="1" applyBorder="1" applyAlignment="1" applyProtection="1">
      <alignment wrapText="1"/>
    </xf>
    <xf numFmtId="0" fontId="8" fillId="0" borderId="6" xfId="0" applyFont="1" applyBorder="1" applyAlignment="1">
      <alignment wrapText="1"/>
    </xf>
    <xf numFmtId="0" fontId="8" fillId="0" borderId="22" xfId="0" applyFont="1" applyBorder="1" applyAlignment="1">
      <alignment wrapText="1"/>
    </xf>
    <xf numFmtId="0" fontId="0" fillId="0" borderId="7" xfId="0" applyBorder="1" applyAlignment="1">
      <alignment wrapText="1"/>
    </xf>
    <xf numFmtId="0" fontId="41" fillId="2" borderId="0" xfId="0" applyFont="1" applyFill="1" applyBorder="1" applyAlignment="1" applyProtection="1">
      <alignment horizontal="center" vertical="center" wrapText="1"/>
    </xf>
    <xf numFmtId="0" fontId="38" fillId="11" borderId="3" xfId="0" applyFont="1" applyFill="1" applyBorder="1" applyAlignment="1" applyProtection="1">
      <alignment horizontal="center" wrapText="1"/>
    </xf>
    <xf numFmtId="0" fontId="46" fillId="11" borderId="5" xfId="0" applyFont="1" applyFill="1" applyBorder="1" applyAlignment="1" applyProtection="1">
      <alignment wrapText="1"/>
    </xf>
    <xf numFmtId="0" fontId="42" fillId="11" borderId="5" xfId="0" applyFont="1" applyFill="1" applyBorder="1" applyAlignment="1" applyProtection="1">
      <alignment horizontal="left" vertical="center" wrapText="1"/>
    </xf>
    <xf numFmtId="0" fontId="21" fillId="11" borderId="5" xfId="0" applyFont="1" applyFill="1" applyBorder="1" applyAlignment="1" applyProtection="1">
      <alignment wrapText="1"/>
    </xf>
    <xf numFmtId="0" fontId="0" fillId="0" borderId="23" xfId="0" applyBorder="1" applyAlignment="1">
      <alignment vertical="center" wrapText="1"/>
    </xf>
    <xf numFmtId="0" fontId="53" fillId="11" borderId="5" xfId="0" applyFont="1" applyFill="1" applyBorder="1" applyAlignment="1" applyProtection="1">
      <alignment horizontal="center" wrapText="1"/>
    </xf>
    <xf numFmtId="0" fontId="55" fillId="11" borderId="5" xfId="0" applyNumberFormat="1" applyFont="1" applyFill="1" applyBorder="1" applyAlignment="1" applyProtection="1">
      <alignment wrapText="1"/>
    </xf>
    <xf numFmtId="0" fontId="55" fillId="11" borderId="5" xfId="0" applyFont="1" applyFill="1" applyBorder="1" applyAlignment="1" applyProtection="1">
      <alignment horizontal="left" wrapText="1"/>
    </xf>
    <xf numFmtId="0" fontId="38" fillId="11" borderId="22" xfId="0" applyFont="1" applyFill="1" applyBorder="1" applyAlignment="1" applyProtection="1">
      <alignment wrapText="1"/>
    </xf>
    <xf numFmtId="164" fontId="53" fillId="11" borderId="10" xfId="0" applyNumberFormat="1" applyFont="1" applyFill="1" applyBorder="1" applyAlignment="1" applyProtection="1">
      <alignment horizontal="center" vertical="center" wrapText="1"/>
    </xf>
    <xf numFmtId="0" fontId="53" fillId="11" borderId="11" xfId="0" applyFont="1" applyFill="1" applyBorder="1" applyAlignment="1" applyProtection="1">
      <alignment horizontal="center" wrapText="1"/>
    </xf>
    <xf numFmtId="49" fontId="29" fillId="0" borderId="1" xfId="0" applyNumberFormat="1" applyFont="1" applyBorder="1" applyAlignment="1" applyProtection="1">
      <alignment horizontal="left" vertical="center" wrapText="1"/>
    </xf>
    <xf numFmtId="49" fontId="29" fillId="0" borderId="2" xfId="0" applyNumberFormat="1" applyFont="1" applyBorder="1" applyAlignment="1" applyProtection="1">
      <alignment horizontal="left" vertical="center" wrapText="1"/>
    </xf>
    <xf numFmtId="49" fontId="0" fillId="0" borderId="2" xfId="0" applyNumberFormat="1" applyBorder="1" applyAlignment="1" applyProtection="1">
      <alignment wrapText="1"/>
    </xf>
    <xf numFmtId="49" fontId="0" fillId="0" borderId="3" xfId="0" applyNumberFormat="1" applyBorder="1" applyAlignment="1" applyProtection="1">
      <alignment wrapText="1"/>
    </xf>
    <xf numFmtId="49" fontId="29" fillId="0" borderId="4" xfId="0" applyNumberFormat="1" applyFont="1" applyBorder="1" applyAlignment="1" applyProtection="1">
      <alignment horizontal="left" vertical="center" wrapText="1"/>
    </xf>
    <xf numFmtId="49" fontId="29" fillId="0" borderId="0" xfId="0" applyNumberFormat="1" applyFont="1" applyBorder="1" applyAlignment="1" applyProtection="1">
      <alignment horizontal="left" vertical="center" wrapText="1"/>
    </xf>
    <xf numFmtId="49" fontId="0" fillId="0" borderId="0" xfId="0" applyNumberFormat="1" applyBorder="1" applyAlignment="1" applyProtection="1">
      <alignment wrapText="1"/>
    </xf>
    <xf numFmtId="49" fontId="0" fillId="0" borderId="5" xfId="0" applyNumberFormat="1" applyBorder="1" applyAlignment="1" applyProtection="1">
      <alignment wrapText="1"/>
    </xf>
    <xf numFmtId="49" fontId="29" fillId="0" borderId="9" xfId="0" applyNumberFormat="1" applyFont="1" applyBorder="1" applyAlignment="1" applyProtection="1">
      <alignment horizontal="left" vertical="center" wrapText="1"/>
    </xf>
    <xf numFmtId="49" fontId="29" fillId="0" borderId="10" xfId="0" applyNumberFormat="1" applyFont="1" applyBorder="1" applyAlignment="1" applyProtection="1">
      <alignment horizontal="left" vertical="center" wrapText="1"/>
    </xf>
    <xf numFmtId="49" fontId="0" fillId="0" borderId="10" xfId="0" applyNumberFormat="1" applyBorder="1" applyAlignment="1" applyProtection="1">
      <alignment wrapText="1"/>
    </xf>
    <xf numFmtId="49" fontId="0" fillId="0" borderId="11" xfId="0" applyNumberFormat="1" applyBorder="1" applyAlignment="1" applyProtection="1">
      <alignment wrapText="1"/>
    </xf>
    <xf numFmtId="0" fontId="23" fillId="4" borderId="16" xfId="0" applyFont="1" applyFill="1" applyBorder="1" applyAlignment="1" applyProtection="1">
      <alignment horizontal="center" vertical="center"/>
    </xf>
    <xf numFmtId="0" fontId="0" fillId="0" borderId="5" xfId="0" applyBorder="1" applyAlignment="1" applyProtection="1"/>
    <xf numFmtId="0" fontId="16" fillId="5" borderId="0" xfId="0" quotePrefix="1" applyFont="1" applyFill="1" applyAlignment="1" applyProtection="1">
      <alignment horizontal="right" vertical="top"/>
    </xf>
    <xf numFmtId="0" fontId="16" fillId="5" borderId="17" xfId="0" quotePrefix="1" applyFont="1" applyFill="1" applyBorder="1" applyAlignment="1" applyProtection="1">
      <alignment horizontal="right" vertical="top"/>
    </xf>
    <xf numFmtId="0" fontId="1" fillId="4" borderId="0" xfId="0" applyFont="1" applyFill="1" applyAlignment="1" applyProtection="1">
      <alignment horizontal="center" wrapText="1"/>
    </xf>
    <xf numFmtId="0" fontId="1" fillId="4" borderId="2" xfId="0" applyFont="1" applyFill="1" applyBorder="1" applyAlignment="1" applyProtection="1">
      <alignment horizontal="center"/>
    </xf>
    <xf numFmtId="0" fontId="1" fillId="4" borderId="3" xfId="0" applyFont="1" applyFill="1" applyBorder="1" applyAlignment="1" applyProtection="1">
      <alignment horizontal="center"/>
    </xf>
    <xf numFmtId="0" fontId="13" fillId="5" borderId="14"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49" fontId="27" fillId="10" borderId="22" xfId="0" applyNumberFormat="1" applyFont="1" applyFill="1" applyBorder="1" applyAlignment="1" applyProtection="1">
      <alignment horizontal="center" vertical="center"/>
    </xf>
    <xf numFmtId="49" fontId="28" fillId="10" borderId="23" xfId="0" applyNumberFormat="1" applyFont="1" applyFill="1" applyBorder="1" applyAlignment="1" applyProtection="1">
      <alignment horizontal="center" vertical="center"/>
    </xf>
    <xf numFmtId="49" fontId="28" fillId="10" borderId="7" xfId="0" applyNumberFormat="1" applyFont="1" applyFill="1" applyBorder="1" applyAlignment="1" applyProtection="1">
      <alignment horizontal="center" vertical="center"/>
    </xf>
    <xf numFmtId="49" fontId="15" fillId="5" borderId="0" xfId="0" quotePrefix="1" applyNumberFormat="1" applyFont="1" applyFill="1" applyAlignment="1" applyProtection="1">
      <alignment vertical="center" wrapText="1"/>
    </xf>
    <xf numFmtId="49" fontId="0" fillId="0" borderId="0" xfId="0" applyNumberFormat="1" applyAlignment="1" applyProtection="1">
      <alignment wrapText="1"/>
    </xf>
    <xf numFmtId="49" fontId="0" fillId="0" borderId="17" xfId="0" applyNumberFormat="1" applyBorder="1" applyAlignment="1" applyProtection="1">
      <alignment wrapText="1"/>
    </xf>
    <xf numFmtId="0" fontId="24" fillId="4" borderId="0" xfId="0" applyFont="1" applyFill="1" applyBorder="1" applyAlignment="1" applyProtection="1">
      <alignment horizontal="center" vertical="center"/>
    </xf>
    <xf numFmtId="0" fontId="0" fillId="0" borderId="5" xfId="0" applyBorder="1" applyAlignment="1"/>
    <xf numFmtId="0" fontId="37" fillId="10" borderId="22" xfId="0" applyFont="1" applyFill="1" applyBorder="1" applyAlignment="1" applyProtection="1">
      <alignment horizontal="center" vertical="center" wrapText="1"/>
    </xf>
    <xf numFmtId="0" fontId="37" fillId="10" borderId="23" xfId="0" applyFont="1" applyFill="1" applyBorder="1" applyAlignment="1" applyProtection="1">
      <alignment horizontal="center" vertical="center" wrapText="1"/>
    </xf>
    <xf numFmtId="0" fontId="37" fillId="10" borderId="7" xfId="0" applyFont="1" applyFill="1" applyBorder="1" applyAlignment="1" applyProtection="1">
      <alignment horizontal="center" vertical="center" wrapText="1"/>
    </xf>
    <xf numFmtId="0" fontId="38" fillId="9" borderId="22" xfId="0" applyFont="1" applyFill="1" applyBorder="1" applyAlignment="1" applyProtection="1">
      <alignment horizontal="center" wrapText="1"/>
    </xf>
    <xf numFmtId="0" fontId="38" fillId="9" borderId="23" xfId="0" applyFont="1" applyFill="1" applyBorder="1" applyAlignment="1" applyProtection="1">
      <alignment horizontal="center" wrapText="1"/>
    </xf>
    <xf numFmtId="0" fontId="38" fillId="9" borderId="7" xfId="0" applyFont="1" applyFill="1" applyBorder="1" applyAlignment="1" applyProtection="1">
      <alignment horizontal="center" wrapText="1"/>
    </xf>
    <xf numFmtId="49" fontId="38" fillId="5" borderId="43" xfId="0" applyNumberFormat="1" applyFont="1" applyFill="1" applyBorder="1" applyAlignment="1" applyProtection="1">
      <alignment horizontal="left" vertical="top" wrapText="1"/>
      <protection locked="0"/>
    </xf>
    <xf numFmtId="49" fontId="38" fillId="5" borderId="34" xfId="0" applyNumberFormat="1" applyFont="1" applyFill="1" applyBorder="1" applyAlignment="1" applyProtection="1">
      <alignment horizontal="left" vertical="top" wrapText="1"/>
      <protection locked="0"/>
    </xf>
    <xf numFmtId="49" fontId="40" fillId="5" borderId="44" xfId="0" applyNumberFormat="1" applyFont="1" applyFill="1" applyBorder="1" applyAlignment="1" applyProtection="1">
      <alignment vertical="top" wrapText="1"/>
      <protection locked="0"/>
    </xf>
    <xf numFmtId="49" fontId="41" fillId="3" borderId="22" xfId="0" applyNumberFormat="1" applyFont="1" applyFill="1" applyBorder="1" applyAlignment="1" applyProtection="1">
      <alignment vertical="top" wrapText="1"/>
      <protection locked="0"/>
    </xf>
    <xf numFmtId="0" fontId="40" fillId="0" borderId="23" xfId="0" applyFont="1" applyBorder="1" applyAlignment="1" applyProtection="1">
      <alignment vertical="top" wrapText="1"/>
      <protection locked="0"/>
    </xf>
    <xf numFmtId="0" fontId="40" fillId="0" borderId="7" xfId="0" applyFont="1" applyBorder="1" applyAlignment="1" applyProtection="1">
      <alignment vertical="top" wrapText="1"/>
      <protection locked="0"/>
    </xf>
    <xf numFmtId="49" fontId="41" fillId="0" borderId="22" xfId="0" applyNumberFormat="1" applyFont="1" applyBorder="1" applyAlignment="1" applyProtection="1">
      <alignment horizontal="center" vertical="center" wrapText="1"/>
      <protection locked="0"/>
    </xf>
    <xf numFmtId="49" fontId="40" fillId="0" borderId="23" xfId="0" applyNumberFormat="1" applyFont="1" applyBorder="1" applyAlignment="1" applyProtection="1">
      <alignment wrapText="1"/>
      <protection locked="0"/>
    </xf>
    <xf numFmtId="49" fontId="40" fillId="0" borderId="7" xfId="0" applyNumberFormat="1" applyFont="1" applyBorder="1" applyAlignment="1" applyProtection="1">
      <alignment wrapText="1"/>
      <protection locked="0"/>
    </xf>
    <xf numFmtId="0" fontId="38" fillId="9" borderId="10" xfId="0" applyNumberFormat="1" applyFont="1" applyFill="1" applyBorder="1" applyAlignment="1" applyProtection="1">
      <alignment horizontal="center" vertical="center" wrapText="1"/>
    </xf>
    <xf numFmtId="0" fontId="40" fillId="9" borderId="10" xfId="0" applyNumberFormat="1" applyFont="1" applyFill="1" applyBorder="1" applyAlignment="1" applyProtection="1">
      <alignment horizontal="center" vertical="center" wrapText="1"/>
    </xf>
    <xf numFmtId="0" fontId="40" fillId="9" borderId="10" xfId="0" applyFont="1" applyFill="1" applyBorder="1" applyAlignment="1" applyProtection="1">
      <alignment horizontal="center" vertical="center" wrapText="1"/>
    </xf>
    <xf numFmtId="0" fontId="40" fillId="0" borderId="0" xfId="0" applyFont="1" applyFill="1" applyBorder="1" applyProtection="1"/>
    <xf numFmtId="0" fontId="41" fillId="0" borderId="0" xfId="0" applyFont="1" applyFill="1" applyBorder="1" applyAlignment="1" applyProtection="1">
      <alignment wrapText="1"/>
    </xf>
    <xf numFmtId="49" fontId="38" fillId="5" borderId="22" xfId="0" applyNumberFormat="1" applyFont="1" applyFill="1" applyBorder="1" applyAlignment="1" applyProtection="1">
      <alignment horizontal="center" vertical="center" wrapText="1"/>
      <protection locked="0"/>
    </xf>
    <xf numFmtId="49" fontId="38" fillId="5" borderId="7" xfId="0" applyNumberFormat="1" applyFont="1" applyFill="1" applyBorder="1" applyAlignment="1" applyProtection="1">
      <alignment horizontal="center" vertical="center" wrapText="1"/>
      <protection locked="0"/>
    </xf>
    <xf numFmtId="0" fontId="20" fillId="0" borderId="0" xfId="0" applyFont="1" applyAlignment="1" applyProtection="1">
      <alignment wrapText="1"/>
    </xf>
    <xf numFmtId="0" fontId="47" fillId="10" borderId="23" xfId="0" applyFont="1" applyFill="1" applyBorder="1" applyAlignment="1" applyProtection="1">
      <alignment vertical="center" wrapText="1"/>
    </xf>
    <xf numFmtId="0" fontId="47" fillId="10" borderId="7" xfId="0" applyFont="1" applyFill="1" applyBorder="1" applyAlignment="1" applyProtection="1">
      <alignment vertical="center" wrapText="1"/>
    </xf>
    <xf numFmtId="0" fontId="38" fillId="11" borderId="9" xfId="0" applyFont="1" applyFill="1" applyBorder="1" applyAlignment="1" applyProtection="1">
      <alignment horizontal="center" wrapText="1"/>
    </xf>
    <xf numFmtId="0" fontId="40" fillId="11" borderId="10" xfId="0" applyFont="1" applyFill="1" applyBorder="1" applyAlignment="1" applyProtection="1">
      <alignment wrapText="1"/>
    </xf>
    <xf numFmtId="0" fontId="40" fillId="11" borderId="0" xfId="0" applyFont="1" applyFill="1" applyBorder="1" applyAlignment="1" applyProtection="1">
      <alignment wrapText="1"/>
    </xf>
    <xf numFmtId="0" fontId="41" fillId="11" borderId="0" xfId="0" applyFont="1" applyFill="1" applyBorder="1" applyAlignment="1" applyProtection="1">
      <alignment wrapText="1"/>
    </xf>
    <xf numFmtId="0" fontId="41" fillId="11" borderId="5" xfId="0" applyFont="1" applyFill="1" applyBorder="1" applyAlignment="1" applyProtection="1">
      <alignment wrapText="1"/>
    </xf>
    <xf numFmtId="0" fontId="41" fillId="11" borderId="10" xfId="0" applyFont="1" applyFill="1" applyBorder="1" applyAlignment="1" applyProtection="1">
      <alignment wrapText="1"/>
    </xf>
    <xf numFmtId="0" fontId="41" fillId="11" borderId="11" xfId="0" applyFont="1" applyFill="1" applyBorder="1" applyAlignment="1" applyProtection="1">
      <alignment wrapText="1"/>
    </xf>
    <xf numFmtId="0" fontId="20" fillId="0" borderId="0" xfId="0" applyFont="1" applyBorder="1" applyAlignment="1" applyProtection="1">
      <alignment wrapText="1"/>
    </xf>
    <xf numFmtId="0" fontId="23" fillId="11" borderId="8" xfId="0" applyFont="1" applyFill="1" applyBorder="1" applyAlignment="1" applyProtection="1">
      <alignment horizontal="center" vertical="center" wrapText="1"/>
    </xf>
    <xf numFmtId="0" fontId="50" fillId="11" borderId="28" xfId="0" applyFont="1" applyFill="1" applyBorder="1" applyAlignment="1">
      <alignment horizontal="center" vertical="center" wrapText="1"/>
    </xf>
    <xf numFmtId="0" fontId="38" fillId="11" borderId="22" xfId="0" applyFont="1" applyFill="1" applyBorder="1" applyAlignment="1" applyProtection="1">
      <alignment horizontal="center" wrapText="1"/>
    </xf>
    <xf numFmtId="0" fontId="40" fillId="11" borderId="7" xfId="0" applyFont="1" applyFill="1" applyBorder="1" applyAlignment="1" applyProtection="1">
      <alignment horizontal="center" wrapText="1"/>
    </xf>
    <xf numFmtId="0" fontId="40" fillId="11" borderId="23" xfId="0" applyFont="1" applyFill="1" applyBorder="1" applyAlignment="1" applyProtection="1">
      <alignment horizontal="center" wrapText="1"/>
    </xf>
    <xf numFmtId="49" fontId="41" fillId="11" borderId="43" xfId="0" applyNumberFormat="1" applyFont="1" applyFill="1" applyBorder="1" applyAlignment="1" applyProtection="1">
      <alignment horizontal="center" vertical="center" wrapText="1"/>
    </xf>
    <xf numFmtId="49" fontId="40" fillId="11" borderId="34" xfId="0" applyNumberFormat="1" applyFont="1" applyFill="1" applyBorder="1" applyAlignment="1" applyProtection="1">
      <alignment horizontal="center" vertical="center" wrapText="1"/>
    </xf>
    <xf numFmtId="0" fontId="40" fillId="11" borderId="44" xfId="0" applyFont="1" applyFill="1" applyBorder="1" applyAlignment="1" applyProtection="1">
      <alignment horizontal="center" wrapText="1"/>
    </xf>
    <xf numFmtId="3" fontId="42" fillId="11" borderId="0" xfId="0" applyNumberFormat="1" applyFont="1" applyFill="1" applyBorder="1" applyAlignment="1" applyProtection="1">
      <alignment horizontal="left" vertical="center" wrapText="1"/>
    </xf>
    <xf numFmtId="0" fontId="48" fillId="11" borderId="0" xfId="0" applyFont="1" applyFill="1" applyAlignment="1" applyProtection="1">
      <alignment horizontal="left" wrapText="1"/>
    </xf>
    <xf numFmtId="0" fontId="23" fillId="11" borderId="1" xfId="0" applyFont="1" applyFill="1" applyBorder="1" applyAlignment="1" applyProtection="1">
      <alignment horizontal="left" vertical="center" wrapText="1"/>
    </xf>
    <xf numFmtId="0" fontId="50" fillId="11" borderId="2" xfId="0" applyFont="1" applyFill="1" applyBorder="1" applyAlignment="1">
      <alignment vertical="center" wrapText="1"/>
    </xf>
    <xf numFmtId="0" fontId="50" fillId="11" borderId="3" xfId="0" applyFont="1" applyFill="1" applyBorder="1" applyAlignment="1">
      <alignment vertical="center" wrapText="1"/>
    </xf>
    <xf numFmtId="0" fontId="50" fillId="11" borderId="4" xfId="0" applyFont="1" applyFill="1" applyBorder="1" applyAlignment="1">
      <alignment vertical="center" wrapText="1"/>
    </xf>
    <xf numFmtId="0" fontId="50" fillId="11" borderId="0" xfId="0" applyFont="1" applyFill="1" applyBorder="1" applyAlignment="1">
      <alignment vertical="center" wrapText="1"/>
    </xf>
    <xf numFmtId="0" fontId="50" fillId="11" borderId="5" xfId="0" applyFont="1" applyFill="1" applyBorder="1" applyAlignment="1">
      <alignment vertical="center" wrapText="1"/>
    </xf>
    <xf numFmtId="0" fontId="50" fillId="11" borderId="9" xfId="0" applyFont="1" applyFill="1" applyBorder="1" applyAlignment="1">
      <alignment vertical="center" wrapText="1"/>
    </xf>
    <xf numFmtId="0" fontId="50" fillId="11" borderId="10" xfId="0" applyFont="1" applyFill="1" applyBorder="1" applyAlignment="1">
      <alignment vertical="center" wrapText="1"/>
    </xf>
    <xf numFmtId="0" fontId="50" fillId="11" borderId="11" xfId="0" applyFont="1" applyFill="1" applyBorder="1" applyAlignment="1">
      <alignment vertical="center" wrapText="1"/>
    </xf>
    <xf numFmtId="0" fontId="50" fillId="11" borderId="28" xfId="0" applyFont="1" applyFill="1" applyBorder="1" applyAlignment="1" applyProtection="1">
      <alignment horizontal="center" vertical="center" wrapText="1"/>
    </xf>
    <xf numFmtId="0" fontId="50" fillId="11" borderId="25" xfId="0" applyFont="1" applyFill="1" applyBorder="1" applyAlignment="1" applyProtection="1">
      <alignment horizontal="center" vertical="center" wrapText="1"/>
    </xf>
    <xf numFmtId="0" fontId="41" fillId="11" borderId="22" xfId="0" applyFont="1" applyFill="1" applyBorder="1" applyAlignment="1" applyProtection="1">
      <alignment horizontal="center" wrapText="1"/>
    </xf>
    <xf numFmtId="0" fontId="40" fillId="11" borderId="23" xfId="0" applyFont="1" applyFill="1" applyBorder="1" applyAlignment="1" applyProtection="1">
      <alignment wrapText="1"/>
    </xf>
    <xf numFmtId="0" fontId="40" fillId="11" borderId="7" xfId="0" applyFont="1" applyFill="1" applyBorder="1" applyAlignment="1" applyProtection="1">
      <alignment wrapText="1"/>
    </xf>
    <xf numFmtId="0" fontId="38" fillId="11" borderId="10" xfId="0" applyFont="1" applyFill="1" applyBorder="1" applyAlignment="1" applyProtection="1">
      <alignment horizontal="center" wrapText="1"/>
    </xf>
    <xf numFmtId="0" fontId="40" fillId="11" borderId="11" xfId="0" applyFont="1" applyFill="1" applyBorder="1" applyAlignment="1" applyProtection="1">
      <alignment wrapText="1"/>
    </xf>
    <xf numFmtId="4" fontId="38" fillId="11" borderId="22" xfId="0" applyNumberFormat="1" applyFont="1" applyFill="1" applyBorder="1" applyAlignment="1" applyProtection="1">
      <alignment horizontal="center" vertical="center" wrapText="1"/>
    </xf>
    <xf numFmtId="0" fontId="40" fillId="11" borderId="23" xfId="0" applyFont="1" applyFill="1" applyBorder="1" applyAlignment="1" applyProtection="1">
      <alignment horizontal="center" vertical="center" wrapText="1"/>
    </xf>
    <xf numFmtId="0" fontId="51" fillId="11" borderId="2" xfId="0" applyFont="1" applyFill="1" applyBorder="1" applyAlignment="1">
      <alignment horizontal="left" vertical="center" wrapText="1"/>
    </xf>
    <xf numFmtId="0" fontId="51" fillId="11" borderId="3" xfId="0" applyFont="1" applyFill="1" applyBorder="1" applyAlignment="1">
      <alignment horizontal="left" vertical="center" wrapText="1"/>
    </xf>
    <xf numFmtId="0" fontId="51" fillId="11" borderId="4" xfId="0" applyFont="1" applyFill="1" applyBorder="1" applyAlignment="1">
      <alignment horizontal="left" vertical="center" wrapText="1"/>
    </xf>
    <xf numFmtId="0" fontId="51" fillId="11" borderId="0" xfId="0" applyFont="1" applyFill="1" applyBorder="1" applyAlignment="1">
      <alignment horizontal="left" vertical="center" wrapText="1"/>
    </xf>
    <xf numFmtId="0" fontId="51" fillId="11" borderId="5" xfId="0" applyFont="1" applyFill="1" applyBorder="1" applyAlignment="1">
      <alignment horizontal="left" vertical="center" wrapText="1"/>
    </xf>
    <xf numFmtId="0" fontId="51" fillId="11" borderId="9" xfId="0" applyFont="1" applyFill="1" applyBorder="1" applyAlignment="1">
      <alignment horizontal="left" vertical="center" wrapText="1"/>
    </xf>
    <xf numFmtId="0" fontId="51" fillId="11" borderId="10" xfId="0" applyFont="1" applyFill="1" applyBorder="1" applyAlignment="1">
      <alignment horizontal="left" vertical="center" wrapText="1"/>
    </xf>
    <xf numFmtId="0" fontId="51" fillId="11" borderId="11" xfId="0" applyFont="1" applyFill="1" applyBorder="1" applyAlignment="1">
      <alignment horizontal="left" vertical="center" wrapText="1"/>
    </xf>
    <xf numFmtId="0" fontId="18" fillId="2" borderId="10" xfId="0" applyFont="1" applyFill="1" applyBorder="1" applyAlignment="1" applyProtection="1">
      <alignment horizontal="center" wrapText="1"/>
    </xf>
    <xf numFmtId="0" fontId="0" fillId="0" borderId="10" xfId="0" applyBorder="1" applyAlignment="1" applyProtection="1">
      <alignment horizontal="center" wrapText="1"/>
    </xf>
    <xf numFmtId="0" fontId="0" fillId="0" borderId="11" xfId="0" applyBorder="1" applyAlignment="1" applyProtection="1">
      <alignment horizontal="center" wrapText="1"/>
    </xf>
    <xf numFmtId="4" fontId="17" fillId="2" borderId="22" xfId="0" applyNumberFormat="1"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50" fillId="11" borderId="2" xfId="0" applyFont="1" applyFill="1" applyBorder="1" applyAlignment="1">
      <alignment horizontal="left"/>
    </xf>
    <xf numFmtId="0" fontId="50" fillId="11" borderId="3" xfId="0" applyFont="1" applyFill="1" applyBorder="1" applyAlignment="1">
      <alignment horizontal="left"/>
    </xf>
    <xf numFmtId="0" fontId="50" fillId="11" borderId="4" xfId="0" applyFont="1" applyFill="1" applyBorder="1" applyAlignment="1">
      <alignment horizontal="left"/>
    </xf>
    <xf numFmtId="0" fontId="50" fillId="11" borderId="0" xfId="0" applyFont="1" applyFill="1" applyBorder="1" applyAlignment="1">
      <alignment horizontal="left"/>
    </xf>
    <xf numFmtId="0" fontId="50" fillId="11" borderId="5" xfId="0" applyFont="1" applyFill="1" applyBorder="1" applyAlignment="1">
      <alignment horizontal="left"/>
    </xf>
    <xf numFmtId="0" fontId="50" fillId="11" borderId="9" xfId="0" applyFont="1" applyFill="1" applyBorder="1" applyAlignment="1">
      <alignment horizontal="left"/>
    </xf>
    <xf numFmtId="0" fontId="50" fillId="11" borderId="10" xfId="0" applyFont="1" applyFill="1" applyBorder="1" applyAlignment="1">
      <alignment horizontal="left"/>
    </xf>
    <xf numFmtId="0" fontId="50" fillId="11" borderId="11" xfId="0" applyFont="1" applyFill="1" applyBorder="1" applyAlignment="1">
      <alignment horizontal="left"/>
    </xf>
    <xf numFmtId="0" fontId="40" fillId="10" borderId="23" xfId="0" applyFont="1" applyFill="1" applyBorder="1" applyAlignment="1">
      <alignment vertical="center" wrapText="1"/>
    </xf>
    <xf numFmtId="0" fontId="40" fillId="10" borderId="7" xfId="0" applyFont="1" applyFill="1" applyBorder="1" applyAlignment="1">
      <alignment vertical="center" wrapText="1"/>
    </xf>
    <xf numFmtId="0" fontId="40" fillId="11" borderId="23" xfId="0" applyFont="1" applyFill="1" applyBorder="1" applyAlignment="1">
      <alignment wrapText="1"/>
    </xf>
    <xf numFmtId="0" fontId="40" fillId="11" borderId="7" xfId="0" applyFont="1" applyFill="1" applyBorder="1" applyAlignment="1">
      <alignment wrapText="1"/>
    </xf>
    <xf numFmtId="0" fontId="42" fillId="11" borderId="0" xfId="0" applyFont="1" applyFill="1" applyBorder="1" applyAlignment="1" applyProtection="1">
      <alignment horizontal="center" vertical="center" wrapText="1"/>
    </xf>
    <xf numFmtId="0" fontId="46" fillId="11" borderId="0" xfId="0" applyFont="1" applyFill="1" applyBorder="1" applyAlignment="1" applyProtection="1">
      <alignment horizontal="center" vertical="center" wrapText="1"/>
    </xf>
    <xf numFmtId="0" fontId="23" fillId="11" borderId="1" xfId="0" applyFont="1" applyFill="1" applyBorder="1" applyAlignment="1" applyProtection="1">
      <alignment horizontal="center" vertical="center" wrapText="1"/>
    </xf>
    <xf numFmtId="0" fontId="50" fillId="11" borderId="4" xfId="0" applyFont="1" applyFill="1" applyBorder="1" applyAlignment="1" applyProtection="1">
      <alignment horizontal="center" vertical="center" wrapText="1"/>
    </xf>
    <xf numFmtId="0" fontId="38" fillId="11" borderId="23" xfId="0" applyFont="1" applyFill="1" applyBorder="1" applyAlignment="1" applyProtection="1">
      <alignment horizontal="left" vertical="center" wrapText="1"/>
    </xf>
    <xf numFmtId="0" fontId="40" fillId="11" borderId="23" xfId="0" applyFont="1" applyFill="1" applyBorder="1" applyAlignment="1" applyProtection="1">
      <alignment horizontal="left" vertical="center"/>
    </xf>
    <xf numFmtId="0" fontId="50" fillId="11" borderId="2" xfId="0" applyFont="1" applyFill="1" applyBorder="1" applyAlignment="1">
      <alignment horizontal="left" vertical="center" wrapText="1"/>
    </xf>
    <xf numFmtId="0" fontId="50" fillId="11" borderId="3" xfId="0" applyFont="1" applyFill="1" applyBorder="1" applyAlignment="1">
      <alignment horizontal="left" vertical="center" wrapText="1"/>
    </xf>
    <xf numFmtId="0" fontId="50" fillId="11" borderId="9" xfId="0" applyFont="1" applyFill="1" applyBorder="1" applyAlignment="1">
      <alignment horizontal="left" vertical="center" wrapText="1"/>
    </xf>
    <xf numFmtId="0" fontId="50" fillId="11" borderId="10" xfId="0" applyFont="1" applyFill="1" applyBorder="1" applyAlignment="1">
      <alignment horizontal="left" vertical="center" wrapText="1"/>
    </xf>
    <xf numFmtId="0" fontId="50" fillId="11" borderId="11" xfId="0" applyFont="1" applyFill="1" applyBorder="1" applyAlignment="1">
      <alignment horizontal="left" vertical="center" wrapText="1"/>
    </xf>
    <xf numFmtId="0" fontId="0" fillId="0" borderId="23" xfId="0" applyBorder="1" applyAlignment="1">
      <alignment vertical="center" wrapText="1"/>
    </xf>
    <xf numFmtId="0" fontId="0" fillId="0" borderId="7" xfId="0" applyBorder="1" applyAlignment="1">
      <alignment vertical="center" wrapText="1"/>
    </xf>
    <xf numFmtId="0" fontId="0" fillId="0" borderId="23" xfId="0" applyBorder="1" applyAlignment="1">
      <alignment wrapText="1"/>
    </xf>
    <xf numFmtId="0" fontId="0" fillId="0" borderId="7" xfId="0" applyBorder="1" applyAlignment="1">
      <alignment wrapText="1"/>
    </xf>
    <xf numFmtId="49" fontId="38" fillId="11" borderId="0" xfId="0" applyNumberFormat="1" applyFont="1" applyFill="1" applyBorder="1" applyAlignment="1" applyProtection="1">
      <alignment wrapText="1"/>
    </xf>
    <xf numFmtId="49" fontId="49" fillId="11" borderId="0" xfId="0" applyNumberFormat="1" applyFont="1" applyFill="1" applyBorder="1" applyAlignment="1" applyProtection="1">
      <alignment wrapText="1"/>
    </xf>
    <xf numFmtId="49" fontId="49" fillId="11" borderId="5" xfId="0" applyNumberFormat="1" applyFont="1" applyFill="1" applyBorder="1" applyAlignment="1" applyProtection="1">
      <alignment wrapText="1"/>
    </xf>
    <xf numFmtId="0" fontId="42" fillId="11" borderId="0" xfId="0" applyNumberFormat="1" applyFont="1" applyFill="1" applyBorder="1" applyAlignment="1" applyProtection="1">
      <alignment wrapText="1"/>
    </xf>
    <xf numFmtId="0" fontId="42" fillId="11" borderId="5" xfId="0" applyNumberFormat="1" applyFont="1" applyFill="1" applyBorder="1" applyAlignment="1" applyProtection="1">
      <alignment wrapText="1"/>
    </xf>
    <xf numFmtId="0" fontId="42" fillId="11" borderId="10" xfId="0" applyNumberFormat="1" applyFont="1" applyFill="1" applyBorder="1" applyAlignment="1" applyProtection="1">
      <alignment wrapText="1"/>
    </xf>
    <xf numFmtId="0" fontId="40" fillId="11" borderId="10" xfId="0" applyNumberFormat="1" applyFont="1" applyFill="1" applyBorder="1" applyAlignment="1" applyProtection="1">
      <alignment wrapText="1"/>
    </xf>
    <xf numFmtId="0" fontId="40" fillId="11" borderId="11" xfId="0" applyNumberFormat="1" applyFont="1" applyFill="1" applyBorder="1" applyAlignment="1" applyProtection="1">
      <alignment wrapText="1"/>
    </xf>
    <xf numFmtId="49" fontId="54" fillId="11" borderId="21" xfId="0" applyNumberFormat="1" applyFont="1" applyFill="1" applyBorder="1" applyAlignment="1" applyProtection="1">
      <alignment horizontal="center" vertical="center" wrapText="1"/>
    </xf>
    <xf numFmtId="49" fontId="56" fillId="11" borderId="21" xfId="0" applyNumberFormat="1" applyFont="1" applyFill="1" applyBorder="1" applyAlignment="1" applyProtection="1">
      <alignment horizontal="center" vertical="center" wrapText="1"/>
    </xf>
    <xf numFmtId="0" fontId="54" fillId="11" borderId="21" xfId="0" applyFont="1" applyFill="1" applyBorder="1" applyAlignment="1" applyProtection="1">
      <alignment horizontal="center" vertical="center" wrapText="1"/>
    </xf>
    <xf numFmtId="0" fontId="56" fillId="11" borderId="21" xfId="0" applyFont="1" applyFill="1" applyBorder="1" applyAlignment="1" applyProtection="1">
      <alignment horizontal="center" vertical="center" wrapText="1"/>
    </xf>
    <xf numFmtId="0" fontId="23" fillId="11" borderId="0" xfId="0" applyFont="1" applyFill="1" applyBorder="1" applyAlignment="1" applyProtection="1">
      <alignment horizontal="left" vertical="center" wrapText="1"/>
    </xf>
    <xf numFmtId="0" fontId="23" fillId="11" borderId="5" xfId="0" applyFont="1" applyFill="1" applyBorder="1" applyAlignment="1" applyProtection="1">
      <alignment horizontal="left" vertical="center" wrapText="1"/>
    </xf>
    <xf numFmtId="0" fontId="50" fillId="11" borderId="25" xfId="0" applyFont="1" applyFill="1" applyBorder="1" applyAlignment="1">
      <alignment horizontal="center" vertical="center" wrapText="1"/>
    </xf>
    <xf numFmtId="49" fontId="41" fillId="11" borderId="18" xfId="0" applyNumberFormat="1" applyFont="1" applyFill="1" applyBorder="1" applyAlignment="1" applyProtection="1">
      <alignment horizontal="center" vertical="center" wrapText="1"/>
    </xf>
    <xf numFmtId="49" fontId="40" fillId="11" borderId="13" xfId="0" applyNumberFormat="1" applyFont="1" applyFill="1" applyBorder="1" applyAlignment="1" applyProtection="1">
      <alignment horizontal="center" vertical="center" wrapText="1"/>
    </xf>
    <xf numFmtId="0" fontId="40" fillId="11" borderId="19" xfId="0" applyFont="1" applyFill="1" applyBorder="1" applyAlignment="1" applyProtection="1">
      <alignment horizontal="center" wrapText="1"/>
    </xf>
    <xf numFmtId="0" fontId="0" fillId="0" borderId="23" xfId="0" applyBorder="1" applyAlignment="1">
      <alignment horizontal="center" wrapText="1"/>
    </xf>
    <xf numFmtId="0" fontId="0" fillId="0" borderId="7" xfId="0" applyBorder="1" applyAlignment="1">
      <alignment horizontal="center" wrapText="1"/>
    </xf>
    <xf numFmtId="0" fontId="18" fillId="11" borderId="10" xfId="0" applyFont="1" applyFill="1" applyBorder="1" applyAlignment="1" applyProtection="1">
      <alignment wrapText="1"/>
    </xf>
    <xf numFmtId="0" fontId="20" fillId="0" borderId="2" xfId="0" applyFont="1" applyBorder="1" applyAlignment="1" applyProtection="1">
      <alignment wrapText="1"/>
    </xf>
    <xf numFmtId="49" fontId="41" fillId="2" borderId="45" xfId="0" applyNumberFormat="1" applyFont="1" applyFill="1" applyBorder="1" applyAlignment="1" applyProtection="1">
      <alignment horizontal="center" vertical="center" wrapText="1"/>
    </xf>
    <xf numFmtId="49" fontId="40" fillId="0" borderId="45" xfId="0" applyNumberFormat="1" applyFont="1" applyBorder="1" applyAlignment="1" applyProtection="1">
      <alignment horizontal="center" vertical="center" wrapText="1"/>
    </xf>
    <xf numFmtId="0" fontId="40" fillId="0" borderId="45" xfId="0" applyFont="1" applyBorder="1" applyAlignment="1" applyProtection="1">
      <alignment horizontal="center" wrapText="1"/>
    </xf>
    <xf numFmtId="0" fontId="32" fillId="11" borderId="10" xfId="0" applyFont="1" applyFill="1" applyBorder="1" applyAlignment="1" applyProtection="1">
      <alignment horizontal="center" vertical="center" wrapText="1"/>
    </xf>
    <xf numFmtId="0" fontId="33" fillId="11" borderId="10" xfId="0" applyFont="1" applyFill="1" applyBorder="1" applyAlignment="1" applyProtection="1">
      <alignment horizontal="center" wrapText="1"/>
    </xf>
    <xf numFmtId="0" fontId="50" fillId="11" borderId="2" xfId="0" applyFont="1" applyFill="1" applyBorder="1" applyAlignment="1">
      <alignment horizontal="left" wrapText="1"/>
    </xf>
    <xf numFmtId="0" fontId="50" fillId="11" borderId="3" xfId="0" applyFont="1" applyFill="1" applyBorder="1" applyAlignment="1">
      <alignment horizontal="left" wrapText="1"/>
    </xf>
    <xf numFmtId="0" fontId="50" fillId="11" borderId="4" xfId="0" applyFont="1" applyFill="1" applyBorder="1" applyAlignment="1">
      <alignment horizontal="left" wrapText="1"/>
    </xf>
    <xf numFmtId="0" fontId="50" fillId="11" borderId="0" xfId="0" applyFont="1" applyFill="1" applyBorder="1" applyAlignment="1">
      <alignment horizontal="left" wrapText="1"/>
    </xf>
    <xf numFmtId="0" fontId="50" fillId="11" borderId="5" xfId="0" applyFont="1" applyFill="1" applyBorder="1" applyAlignment="1">
      <alignment horizontal="left" wrapText="1"/>
    </xf>
    <xf numFmtId="0" fontId="50" fillId="11" borderId="9" xfId="0" applyFont="1" applyFill="1" applyBorder="1" applyAlignment="1">
      <alignment horizontal="left" wrapText="1"/>
    </xf>
    <xf numFmtId="0" fontId="50" fillId="11" borderId="10" xfId="0" applyFont="1" applyFill="1" applyBorder="1" applyAlignment="1">
      <alignment horizontal="left" wrapText="1"/>
    </xf>
    <xf numFmtId="0" fontId="50" fillId="11" borderId="11" xfId="0" applyFont="1" applyFill="1" applyBorder="1" applyAlignment="1">
      <alignment horizontal="left" wrapText="1"/>
    </xf>
    <xf numFmtId="0" fontId="50" fillId="11" borderId="4" xfId="0" applyFont="1" applyFill="1" applyBorder="1" applyAlignment="1">
      <alignment wrapText="1"/>
    </xf>
    <xf numFmtId="0" fontId="50" fillId="11" borderId="9" xfId="0" applyFont="1" applyFill="1" applyBorder="1" applyAlignment="1">
      <alignment wrapText="1"/>
    </xf>
    <xf numFmtId="0" fontId="40" fillId="11" borderId="7" xfId="0" applyFont="1" applyFill="1" applyBorder="1" applyAlignment="1"/>
  </cellXfs>
  <cellStyles count="4">
    <cellStyle name="Hyperlink" xfId="1" builtinId="8"/>
    <cellStyle name="Normal" xfId="0" builtinId="0"/>
    <cellStyle name="Normal 2" xfId="3"/>
    <cellStyle name="Normal 5" xfId="2"/>
  </cellStyles>
  <dxfs count="44">
    <dxf>
      <alignment horizontal="general" vertical="bottom" textRotation="0" wrapText="1" indent="0" justifyLastLine="0" shrinkToFit="0" readingOrder="0"/>
    </dxf>
    <dxf>
      <border outline="0">
        <top style="medium">
          <color indexed="64"/>
        </top>
      </border>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9"/>
        </patternFill>
      </fill>
    </dxf>
    <dxf>
      <fill>
        <patternFill>
          <bgColor rgb="FF00B050"/>
        </patternFill>
      </fill>
    </dxf>
    <dxf>
      <fill>
        <patternFill>
          <bgColor theme="9"/>
        </patternFill>
      </fill>
    </dxf>
    <dxf>
      <fill>
        <patternFill>
          <bgColor rgb="FF00B050"/>
        </patternFill>
      </fill>
    </dxf>
    <dxf>
      <fill>
        <patternFill>
          <bgColor rgb="FFFF0000"/>
        </patternFill>
      </fill>
    </dxf>
    <dxf>
      <fill>
        <patternFill>
          <bgColor rgb="FF00B050"/>
        </patternFill>
      </fill>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s>
  <tableStyles count="0" defaultTableStyle="TableStyleMedium2" defaultPivotStyle="PivotStyleLight16"/>
  <colors>
    <mruColors>
      <color rgb="FF007DC3"/>
      <color rgb="FFDEF3F3"/>
      <color rgb="FF5EC5C2"/>
      <color rgb="FFCCFF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id="1" name="Table1" displayName="Table1" ref="B56:B312" totalsRowShown="0" headerRowDxfId="3" dataDxfId="2" tableBorderDxfId="1">
  <autoFilter ref="B56:B312"/>
  <sortState ref="B66:B320">
    <sortCondition ref="B66"/>
  </sortState>
  <tableColumns count="1">
    <tableColumn id="1" name="Column1" dataDxfId="0"/>
  </tableColumns>
  <tableStyleInfo name="TableStyleMedium2" showFirstColumn="0" showLastColumn="0" showRowStripes="1" showColumnStripes="0"/>
</table>
</file>

<file path=xl/theme/theme1.xml><?xml version="1.0" encoding="utf-8"?>
<a:theme xmlns:a="http://schemas.openxmlformats.org/drawingml/2006/main" name="CB_Numbered_Presentation">
  <a:themeElements>
    <a:clrScheme name="CentralBank_MasterColours">
      <a:dk1>
        <a:sysClr val="windowText" lastClr="000000"/>
      </a:dk1>
      <a:lt1>
        <a:sysClr val="window" lastClr="FFFFFF"/>
      </a:lt1>
      <a:dk2>
        <a:srgbClr val="7C477E"/>
      </a:dk2>
      <a:lt2>
        <a:srgbClr val="09506C"/>
      </a:lt2>
      <a:accent1>
        <a:srgbClr val="0083A0"/>
      </a:accent1>
      <a:accent2>
        <a:srgbClr val="5EC5C2"/>
      </a:accent2>
      <a:accent3>
        <a:srgbClr val="D4E388"/>
      </a:accent3>
      <a:accent4>
        <a:srgbClr val="007DC3"/>
      </a:accent4>
      <a:accent5>
        <a:srgbClr val="D12E7C"/>
      </a:accent5>
      <a:accent6>
        <a:srgbClr val="F57E20"/>
      </a:accent6>
      <a:hlink>
        <a:srgbClr val="007DC3"/>
      </a:hlink>
      <a:folHlink>
        <a:srgbClr val="7C477E"/>
      </a:folHlink>
    </a:clrScheme>
    <a:fontScheme name="CentralBank_MasterFonts">
      <a:majorFont>
        <a:latin typeface="Lato"/>
        <a:ea typeface=""/>
        <a:cs typeface=""/>
      </a:majorFont>
      <a:minorFont>
        <a:latin typeface="La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B_Numbered_Presentation" id="{CCE3F5F9-378C-4649-9581-9FE61E0091FA}" vid="{2F170110-677F-4DAF-80C9-B8D3C353D0A1}"/>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R69"/>
  <sheetViews>
    <sheetView tabSelected="1" zoomScaleNormal="100" workbookViewId="0">
      <selection activeCell="J16" sqref="J16"/>
    </sheetView>
  </sheetViews>
  <sheetFormatPr defaultColWidth="0" defaultRowHeight="15" customHeight="1" zeroHeight="1" x14ac:dyDescent="0.35"/>
  <cols>
    <col min="1" max="1" width="7.453125" style="64" customWidth="1"/>
    <col min="2" max="2" width="3.54296875" style="64" customWidth="1"/>
    <col min="3" max="3" width="43.81640625" style="64" customWidth="1"/>
    <col min="4" max="4" width="9.1796875" style="64" customWidth="1"/>
    <col min="5" max="5" width="10.81640625" style="64" customWidth="1"/>
    <col min="6" max="6" width="9.1796875" style="64" customWidth="1"/>
    <col min="7" max="7" width="5.1796875" style="64" customWidth="1"/>
    <col min="8" max="8" width="18.453125" style="64" customWidth="1"/>
    <col min="9" max="9" width="13.1796875" style="64" customWidth="1"/>
    <col min="10" max="10" width="20.54296875" style="64" customWidth="1"/>
    <col min="11" max="11" width="17.1796875" style="64" bestFit="1" customWidth="1"/>
    <col min="12" max="12" width="16.1796875" style="64" customWidth="1"/>
    <col min="13" max="16384" width="9.1796875" style="64" hidden="1"/>
  </cols>
  <sheetData>
    <row r="1" spans="1:18" ht="11.25" customHeight="1" x14ac:dyDescent="0.35">
      <c r="A1" s="63"/>
      <c r="B1" s="63"/>
      <c r="C1" s="63"/>
      <c r="D1" s="63"/>
      <c r="E1" s="63"/>
      <c r="F1" s="63"/>
      <c r="G1" s="63"/>
      <c r="H1" s="63"/>
      <c r="I1" s="63"/>
      <c r="J1" s="63"/>
      <c r="K1" s="63"/>
      <c r="L1" s="63"/>
      <c r="M1" s="63"/>
      <c r="N1" s="63"/>
      <c r="O1" s="63"/>
      <c r="P1" s="63"/>
      <c r="Q1" s="63"/>
      <c r="R1" s="63"/>
    </row>
    <row r="2" spans="1:18" ht="16" thickBot="1" x14ac:dyDescent="0.4">
      <c r="A2" s="63"/>
      <c r="C2" s="63"/>
      <c r="D2" s="63"/>
      <c r="E2" s="65"/>
      <c r="F2" s="63"/>
      <c r="G2" s="63"/>
      <c r="H2" s="63"/>
      <c r="I2" s="63"/>
      <c r="J2" s="63"/>
      <c r="K2" s="63"/>
      <c r="L2" s="63"/>
      <c r="M2" s="63"/>
      <c r="N2" s="534"/>
      <c r="O2" s="534"/>
      <c r="P2" s="534"/>
      <c r="Q2" s="534"/>
      <c r="R2" s="534"/>
    </row>
    <row r="3" spans="1:18" ht="24" thickBot="1" x14ac:dyDescent="0.4">
      <c r="A3" s="63"/>
      <c r="B3" s="539" t="s">
        <v>4</v>
      </c>
      <c r="C3" s="540"/>
      <c r="D3" s="540"/>
      <c r="E3" s="540"/>
      <c r="F3" s="540"/>
      <c r="G3" s="540"/>
      <c r="H3" s="540"/>
      <c r="I3" s="540"/>
      <c r="J3" s="540"/>
      <c r="K3" s="541"/>
      <c r="L3" s="63"/>
      <c r="M3" s="63"/>
      <c r="N3" s="66"/>
      <c r="O3" s="66"/>
      <c r="P3" s="66"/>
      <c r="Q3" s="66"/>
      <c r="R3" s="66"/>
    </row>
    <row r="4" spans="1:18" ht="13.5" customHeight="1" x14ac:dyDescent="0.35">
      <c r="A4" s="63"/>
      <c r="C4" s="67"/>
      <c r="G4" s="68"/>
      <c r="H4" s="69"/>
      <c r="I4" s="68"/>
      <c r="M4" s="63"/>
      <c r="N4" s="63"/>
      <c r="O4" s="63"/>
      <c r="P4" s="63"/>
      <c r="Q4" s="63"/>
      <c r="R4" s="63"/>
    </row>
    <row r="5" spans="1:18" ht="10.5" customHeight="1" thickBot="1" x14ac:dyDescent="0.4">
      <c r="A5" s="63"/>
      <c r="B5" s="63"/>
      <c r="C5" s="63"/>
      <c r="D5" s="70"/>
      <c r="E5" s="66"/>
      <c r="F5" s="66"/>
      <c r="G5" s="66"/>
      <c r="H5" s="66"/>
      <c r="I5" s="66"/>
      <c r="J5" s="66"/>
      <c r="K5" s="71"/>
      <c r="L5" s="71"/>
      <c r="M5" s="63"/>
      <c r="N5" s="63"/>
      <c r="O5" s="63"/>
      <c r="P5" s="63"/>
      <c r="Q5" s="63"/>
      <c r="R5" s="63"/>
    </row>
    <row r="6" spans="1:18" ht="15.5" x14ac:dyDescent="0.35">
      <c r="A6" s="63"/>
      <c r="B6" s="72"/>
      <c r="C6" s="73"/>
      <c r="D6" s="73"/>
      <c r="E6" s="73"/>
      <c r="F6" s="73"/>
      <c r="G6" s="73"/>
      <c r="H6" s="73"/>
      <c r="I6" s="535"/>
      <c r="J6" s="535"/>
      <c r="K6" s="536"/>
      <c r="L6" s="71"/>
      <c r="M6" s="63"/>
      <c r="N6" s="63"/>
      <c r="O6" s="63"/>
      <c r="P6" s="63"/>
      <c r="Q6" s="63"/>
    </row>
    <row r="7" spans="1:18" ht="18.5" x14ac:dyDescent="0.45">
      <c r="A7" s="63"/>
      <c r="B7" s="74"/>
      <c r="C7" s="75" t="s">
        <v>400</v>
      </c>
      <c r="D7" s="76"/>
      <c r="E7" s="77"/>
      <c r="F7" s="76"/>
      <c r="G7" s="76"/>
      <c r="H7" s="78"/>
      <c r="I7" s="79"/>
      <c r="J7" s="545" t="str">
        <f>IF(COUNTIF(J12:J18,"Invalid")&gt;0,"Invalid","Valid")</f>
        <v>Invalid</v>
      </c>
      <c r="K7" s="546"/>
      <c r="L7" s="81"/>
      <c r="M7" s="63"/>
      <c r="N7" s="63"/>
      <c r="O7" s="63"/>
      <c r="P7" s="63"/>
      <c r="Q7" s="63"/>
    </row>
    <row r="8" spans="1:18" ht="16" thickBot="1" x14ac:dyDescent="0.4">
      <c r="A8" s="63"/>
      <c r="B8" s="82"/>
      <c r="C8" s="83"/>
      <c r="D8" s="84"/>
      <c r="E8" s="83"/>
      <c r="F8" s="84"/>
      <c r="G8" s="84"/>
      <c r="H8" s="84"/>
      <c r="I8" s="84"/>
      <c r="J8" s="84"/>
      <c r="K8" s="85"/>
      <c r="L8" s="63"/>
      <c r="M8" s="63"/>
      <c r="N8" s="63"/>
      <c r="O8" s="63"/>
      <c r="P8" s="63"/>
      <c r="Q8" s="63"/>
    </row>
    <row r="9" spans="1:18" ht="15.5" x14ac:dyDescent="0.35">
      <c r="A9" s="63"/>
      <c r="B9" s="72"/>
      <c r="C9" s="86"/>
      <c r="D9" s="73"/>
      <c r="E9" s="86"/>
      <c r="F9" s="73"/>
      <c r="G9" s="73"/>
      <c r="H9" s="87"/>
      <c r="I9" s="88"/>
      <c r="J9" s="89"/>
      <c r="K9" s="90"/>
      <c r="L9" s="81"/>
      <c r="M9" s="63"/>
      <c r="N9" s="63"/>
      <c r="O9" s="63"/>
      <c r="P9" s="63"/>
      <c r="Q9" s="63"/>
    </row>
    <row r="10" spans="1:18" ht="15.5" x14ac:dyDescent="0.35">
      <c r="A10" s="63"/>
      <c r="B10" s="74"/>
      <c r="C10" s="91" t="s">
        <v>401</v>
      </c>
      <c r="D10" s="76"/>
      <c r="E10" s="77"/>
      <c r="F10" s="76"/>
      <c r="G10" s="76"/>
      <c r="H10" s="78"/>
      <c r="I10" s="79"/>
      <c r="J10" s="530" t="s">
        <v>402</v>
      </c>
      <c r="K10" s="531"/>
      <c r="L10" s="81"/>
      <c r="M10" s="63"/>
      <c r="N10" s="63"/>
      <c r="O10" s="63"/>
      <c r="P10" s="63"/>
      <c r="Q10" s="63"/>
    </row>
    <row r="11" spans="1:18" ht="15.5" x14ac:dyDescent="0.35">
      <c r="A11" s="63"/>
      <c r="B11" s="74"/>
      <c r="C11" s="91"/>
      <c r="D11" s="76"/>
      <c r="E11" s="77"/>
      <c r="F11" s="76"/>
      <c r="G11" s="76"/>
      <c r="H11" s="78"/>
      <c r="I11" s="79"/>
      <c r="J11" s="121"/>
      <c r="K11" s="122"/>
      <c r="L11" s="81"/>
      <c r="M11" s="63"/>
      <c r="N11" s="63"/>
      <c r="O11" s="63"/>
      <c r="P11" s="63"/>
      <c r="Q11" s="63"/>
    </row>
    <row r="12" spans="1:18" ht="15.5" x14ac:dyDescent="0.35">
      <c r="A12" s="63"/>
      <c r="B12" s="74"/>
      <c r="C12" s="478" t="s">
        <v>494</v>
      </c>
      <c r="D12" s="400"/>
      <c r="E12" s="92"/>
      <c r="F12" s="400"/>
      <c r="G12" s="400"/>
      <c r="H12" s="93"/>
      <c r="I12" s="94"/>
      <c r="J12" s="467" t="str">
        <f>MCAR_SheetValid</f>
        <v>Invalid</v>
      </c>
      <c r="K12" s="52">
        <f>IF(J12="Valid",1,0)</f>
        <v>0</v>
      </c>
      <c r="L12" s="81"/>
      <c r="M12" s="63"/>
      <c r="N12" s="63"/>
      <c r="O12" s="63"/>
      <c r="P12" s="63"/>
      <c r="Q12" s="63"/>
    </row>
    <row r="13" spans="1:18" ht="15.5" x14ac:dyDescent="0.35">
      <c r="A13" s="63"/>
      <c r="B13" s="74"/>
      <c r="C13" s="468" t="s">
        <v>473</v>
      </c>
      <c r="D13" s="401"/>
      <c r="E13" s="77"/>
      <c r="F13" s="401"/>
      <c r="G13" s="401"/>
      <c r="H13" s="78"/>
      <c r="I13" s="79"/>
      <c r="J13" s="474" t="str">
        <f>'Q12. Business Line'!G4</f>
        <v>Valid</v>
      </c>
      <c r="K13" s="52">
        <f t="shared" ref="K13" si="0">IF(J13="Valid",1,0)</f>
        <v>1</v>
      </c>
      <c r="L13" s="81"/>
      <c r="M13" s="63"/>
      <c r="N13" s="63"/>
      <c r="O13" s="63"/>
      <c r="P13" s="63"/>
      <c r="Q13" s="63"/>
    </row>
    <row r="14" spans="1:18" ht="15.5" x14ac:dyDescent="0.35">
      <c r="A14" s="63"/>
      <c r="B14" s="74"/>
      <c r="C14" s="477" t="s">
        <v>474</v>
      </c>
      <c r="D14" s="400"/>
      <c r="E14" s="92"/>
      <c r="F14" s="400"/>
      <c r="G14" s="400"/>
      <c r="H14" s="93"/>
      <c r="I14" s="94"/>
      <c r="J14" s="472" t="str">
        <f>'Q13. Client Funds'!Q4</f>
        <v>Valid</v>
      </c>
      <c r="K14" s="52">
        <f t="shared" ref="K14:K18" si="1">IF(J14="Valid",1,0)</f>
        <v>1</v>
      </c>
      <c r="L14" s="81"/>
      <c r="M14" s="63"/>
      <c r="N14" s="63"/>
      <c r="O14" s="63"/>
      <c r="P14" s="63"/>
      <c r="Q14" s="63"/>
    </row>
    <row r="15" spans="1:18" ht="15.5" x14ac:dyDescent="0.35">
      <c r="A15" s="63"/>
      <c r="B15" s="74"/>
      <c r="C15" s="469" t="s">
        <v>475</v>
      </c>
      <c r="D15" s="400"/>
      <c r="E15" s="92"/>
      <c r="F15" s="400"/>
      <c r="G15" s="400"/>
      <c r="H15" s="93"/>
      <c r="I15" s="94"/>
      <c r="J15" s="473" t="str">
        <f>'Q14. Client FIs'!T4</f>
        <v>Valid</v>
      </c>
      <c r="K15" s="52">
        <f t="shared" si="1"/>
        <v>1</v>
      </c>
      <c r="L15" s="81"/>
      <c r="M15" s="63"/>
      <c r="N15" s="63"/>
      <c r="O15" s="63"/>
      <c r="P15" s="63"/>
      <c r="Q15" s="63"/>
    </row>
    <row r="16" spans="1:18" ht="15.5" x14ac:dyDescent="0.35">
      <c r="A16" s="63"/>
      <c r="B16" s="74"/>
      <c r="C16" s="470" t="s">
        <v>476</v>
      </c>
      <c r="D16" s="400"/>
      <c r="E16" s="92"/>
      <c r="F16" s="400"/>
      <c r="G16" s="400"/>
      <c r="H16" s="93"/>
      <c r="I16" s="94"/>
      <c r="J16" s="473" t="str">
        <f>'Q15. Outsourcing'!O4</f>
        <v>Invalid</v>
      </c>
      <c r="K16" s="52">
        <f t="shared" si="1"/>
        <v>0</v>
      </c>
      <c r="L16" s="81"/>
      <c r="M16" s="63"/>
      <c r="N16" s="63"/>
      <c r="O16" s="63"/>
      <c r="P16" s="63"/>
      <c r="Q16" s="63"/>
    </row>
    <row r="17" spans="1:17" ht="15.5" x14ac:dyDescent="0.35">
      <c r="A17" s="63"/>
      <c r="B17" s="74"/>
      <c r="C17" s="470" t="s">
        <v>477</v>
      </c>
      <c r="D17" s="400"/>
      <c r="E17" s="92"/>
      <c r="F17" s="400"/>
      <c r="G17" s="400"/>
      <c r="H17" s="93"/>
      <c r="I17" s="94"/>
      <c r="J17" s="472" t="str">
        <f xml:space="preserve">  'Q16. Jurisdictional analysis'!G4</f>
        <v>Valid</v>
      </c>
      <c r="K17" s="52">
        <f t="shared" si="1"/>
        <v>1</v>
      </c>
      <c r="L17" s="81"/>
      <c r="M17" s="63"/>
      <c r="N17" s="63"/>
      <c r="O17" s="63"/>
      <c r="P17" s="63"/>
      <c r="Q17" s="63"/>
    </row>
    <row r="18" spans="1:17" ht="15.5" x14ac:dyDescent="0.35">
      <c r="A18" s="63"/>
      <c r="B18" s="74"/>
      <c r="C18" s="470" t="s">
        <v>478</v>
      </c>
      <c r="D18" s="400"/>
      <c r="E18" s="92"/>
      <c r="F18" s="400"/>
      <c r="G18" s="400"/>
      <c r="H18" s="93"/>
      <c r="I18" s="94"/>
      <c r="J18" s="471" t="str">
        <f xml:space="preserve"> 'Q17. Branches'!H4</f>
        <v>Invalid</v>
      </c>
      <c r="K18" s="52">
        <f t="shared" si="1"/>
        <v>0</v>
      </c>
      <c r="L18" s="81"/>
      <c r="M18" s="63"/>
      <c r="N18" s="63"/>
      <c r="O18" s="63"/>
      <c r="P18" s="63"/>
      <c r="Q18" s="63"/>
    </row>
    <row r="19" spans="1:17" ht="15.5" x14ac:dyDescent="0.35">
      <c r="A19" s="63"/>
      <c r="B19" s="74"/>
      <c r="C19" s="76"/>
      <c r="D19" s="76"/>
      <c r="E19" s="77"/>
      <c r="F19" s="76"/>
      <c r="G19" s="76"/>
      <c r="H19" s="78"/>
      <c r="I19" s="79"/>
      <c r="J19" s="95"/>
      <c r="K19" s="80"/>
      <c r="L19" s="81"/>
      <c r="M19" s="63"/>
      <c r="N19" s="63"/>
      <c r="O19" s="63"/>
      <c r="P19" s="63"/>
      <c r="Q19" s="63"/>
    </row>
    <row r="20" spans="1:17" ht="15" customHeight="1" x14ac:dyDescent="0.35">
      <c r="B20" s="96"/>
      <c r="C20" s="70"/>
      <c r="D20" s="70"/>
      <c r="E20" s="70"/>
      <c r="F20" s="70"/>
      <c r="G20" s="70"/>
      <c r="H20" s="70"/>
      <c r="I20" s="70"/>
      <c r="J20" s="97"/>
      <c r="K20" s="80"/>
    </row>
    <row r="21" spans="1:17" ht="16" thickBot="1" x14ac:dyDescent="0.4">
      <c r="A21" s="63"/>
      <c r="B21" s="82"/>
      <c r="C21" s="84"/>
      <c r="D21" s="84"/>
      <c r="E21" s="84"/>
      <c r="F21" s="84"/>
      <c r="G21" s="84"/>
      <c r="H21" s="84"/>
      <c r="I21" s="84"/>
      <c r="J21" s="98"/>
      <c r="K21" s="85"/>
      <c r="L21" s="63"/>
      <c r="M21" s="63"/>
      <c r="N21" s="63"/>
      <c r="O21" s="63"/>
      <c r="P21" s="63"/>
      <c r="Q21" s="63"/>
    </row>
    <row r="22" spans="1:17" ht="0.75" customHeight="1" x14ac:dyDescent="0.35"/>
    <row r="23" spans="1:17" ht="14.25" customHeight="1" x14ac:dyDescent="0.35"/>
    <row r="24" spans="1:17" ht="21" customHeight="1" x14ac:dyDescent="0.35">
      <c r="B24" s="537" t="s">
        <v>0</v>
      </c>
      <c r="C24" s="538"/>
      <c r="D24" s="538"/>
      <c r="E24" s="538"/>
      <c r="F24" s="538"/>
      <c r="G24" s="538"/>
      <c r="H24" s="538"/>
      <c r="I24" s="538"/>
      <c r="J24" s="538"/>
      <c r="K24" s="99"/>
      <c r="L24" s="100"/>
      <c r="M24" s="99"/>
      <c r="N24" s="101"/>
    </row>
    <row r="25" spans="1:17" ht="15.5" x14ac:dyDescent="0.35">
      <c r="B25" s="102"/>
      <c r="C25" s="103"/>
      <c r="D25" s="103"/>
      <c r="E25" s="103"/>
      <c r="F25" s="103"/>
      <c r="G25" s="103"/>
      <c r="H25" s="103"/>
      <c r="I25" s="103"/>
      <c r="J25" s="103"/>
      <c r="K25" s="103"/>
      <c r="L25" s="104"/>
      <c r="M25" s="103"/>
      <c r="N25" s="105"/>
    </row>
    <row r="26" spans="1:17" ht="11.25" customHeight="1" x14ac:dyDescent="0.35">
      <c r="B26" s="102"/>
      <c r="C26" s="106" t="s">
        <v>1</v>
      </c>
      <c r="D26" s="107"/>
      <c r="E26" s="107"/>
      <c r="F26" s="107"/>
      <c r="G26" s="107"/>
      <c r="H26" s="107"/>
      <c r="I26" s="107"/>
      <c r="J26" s="107"/>
      <c r="K26" s="108"/>
      <c r="L26" s="109"/>
      <c r="M26" s="110"/>
      <c r="N26" s="105"/>
    </row>
    <row r="27" spans="1:17" ht="15.5" x14ac:dyDescent="0.35">
      <c r="B27" s="102"/>
      <c r="C27" s="111" t="s">
        <v>495</v>
      </c>
      <c r="D27" s="107"/>
      <c r="E27" s="107"/>
      <c r="F27" s="107"/>
      <c r="G27" s="107"/>
      <c r="H27" s="107"/>
      <c r="I27" s="107"/>
      <c r="J27" s="107"/>
      <c r="K27" s="108"/>
      <c r="L27" s="109"/>
      <c r="M27" s="110"/>
      <c r="N27" s="105"/>
    </row>
    <row r="28" spans="1:17" ht="15.5" x14ac:dyDescent="0.35">
      <c r="B28" s="102"/>
      <c r="C28" s="111"/>
      <c r="D28" s="107"/>
      <c r="E28" s="107"/>
      <c r="F28" s="107"/>
      <c r="G28" s="107"/>
      <c r="H28" s="107"/>
      <c r="I28" s="107"/>
      <c r="J28" s="107"/>
      <c r="K28" s="108"/>
      <c r="L28" s="109"/>
      <c r="M28" s="110"/>
      <c r="N28" s="105"/>
    </row>
    <row r="29" spans="1:17" ht="15.5" x14ac:dyDescent="0.35">
      <c r="B29" s="102"/>
      <c r="C29" s="106" t="s">
        <v>2</v>
      </c>
      <c r="D29" s="107"/>
      <c r="E29" s="107"/>
      <c r="F29" s="107"/>
      <c r="G29" s="107"/>
      <c r="H29" s="107"/>
      <c r="I29" s="107"/>
      <c r="J29" s="107"/>
      <c r="K29" s="108"/>
      <c r="L29" s="109"/>
      <c r="M29" s="110"/>
      <c r="N29" s="105"/>
    </row>
    <row r="30" spans="1:17" ht="15.5" x14ac:dyDescent="0.35">
      <c r="B30" s="102"/>
      <c r="C30" s="542" t="s">
        <v>408</v>
      </c>
      <c r="D30" s="543"/>
      <c r="E30" s="543"/>
      <c r="F30" s="543"/>
      <c r="G30" s="543"/>
      <c r="H30" s="543"/>
      <c r="I30" s="543"/>
      <c r="J30" s="543"/>
      <c r="K30" s="544"/>
      <c r="L30" s="109"/>
      <c r="M30" s="110"/>
      <c r="N30" s="105"/>
    </row>
    <row r="31" spans="1:17" ht="15.5" x14ac:dyDescent="0.35">
      <c r="B31" s="102"/>
      <c r="C31" s="111" t="s">
        <v>409</v>
      </c>
      <c r="D31" s="107"/>
      <c r="E31" s="107"/>
      <c r="F31" s="107"/>
      <c r="G31" s="107"/>
      <c r="H31" s="107"/>
      <c r="I31" s="107"/>
      <c r="J31" s="107"/>
      <c r="K31" s="108"/>
      <c r="L31" s="109"/>
      <c r="M31" s="110"/>
      <c r="N31" s="105"/>
    </row>
    <row r="32" spans="1:17" ht="15.5" x14ac:dyDescent="0.35">
      <c r="B32" s="102"/>
      <c r="C32" s="111" t="s">
        <v>410</v>
      </c>
      <c r="D32" s="107"/>
      <c r="E32" s="107"/>
      <c r="F32" s="107"/>
      <c r="G32" s="107"/>
      <c r="H32" s="107"/>
      <c r="I32" s="107"/>
      <c r="J32" s="107"/>
      <c r="K32" s="108"/>
      <c r="L32" s="109"/>
      <c r="M32" s="110"/>
      <c r="N32" s="105"/>
    </row>
    <row r="33" spans="2:11" ht="15.5" x14ac:dyDescent="0.35">
      <c r="B33" s="102"/>
      <c r="C33" s="112"/>
      <c r="D33" s="107"/>
      <c r="E33" s="107"/>
      <c r="F33" s="107"/>
      <c r="G33" s="107"/>
      <c r="H33" s="107"/>
      <c r="I33" s="107"/>
      <c r="J33" s="107"/>
      <c r="K33" s="113"/>
    </row>
    <row r="34" spans="2:11" ht="15.5" x14ac:dyDescent="0.35">
      <c r="B34" s="102"/>
      <c r="C34" s="112" t="s">
        <v>3</v>
      </c>
      <c r="D34" s="107"/>
      <c r="E34" s="107"/>
      <c r="F34" s="107"/>
      <c r="G34" s="107"/>
      <c r="H34" s="107"/>
      <c r="I34" s="107"/>
      <c r="J34" s="107"/>
      <c r="K34" s="113"/>
    </row>
    <row r="35" spans="2:11" ht="15.5" x14ac:dyDescent="0.35">
      <c r="B35" s="102"/>
      <c r="C35" s="112"/>
      <c r="D35" s="107"/>
      <c r="E35" s="107"/>
      <c r="F35" s="107"/>
      <c r="G35" s="107"/>
      <c r="H35" s="107"/>
      <c r="I35" s="107"/>
      <c r="J35" s="107"/>
      <c r="K35" s="113"/>
    </row>
    <row r="36" spans="2:11" ht="15.5" x14ac:dyDescent="0.35">
      <c r="B36" s="102"/>
      <c r="C36" s="114"/>
      <c r="D36" s="107"/>
      <c r="E36" s="107"/>
      <c r="F36" s="107"/>
      <c r="G36" s="107"/>
      <c r="H36" s="532"/>
      <c r="I36" s="532"/>
      <c r="J36" s="532"/>
      <c r="K36" s="533"/>
    </row>
    <row r="37" spans="2:11" ht="15.5" x14ac:dyDescent="0.35">
      <c r="B37" s="115"/>
      <c r="C37" s="116"/>
      <c r="D37" s="117"/>
      <c r="E37" s="117"/>
      <c r="F37" s="117"/>
      <c r="G37" s="117"/>
      <c r="H37" s="117"/>
      <c r="I37" s="117"/>
      <c r="J37" s="117"/>
      <c r="K37" s="118"/>
    </row>
    <row r="38" spans="2:11" ht="16" thickBot="1" x14ac:dyDescent="0.4"/>
    <row r="39" spans="2:11" ht="15.5" hidden="1" x14ac:dyDescent="0.35"/>
    <row r="40" spans="2:11" ht="15.5" hidden="1" x14ac:dyDescent="0.35"/>
    <row r="41" spans="2:11" ht="15.5" hidden="1" x14ac:dyDescent="0.35"/>
    <row r="42" spans="2:11" ht="15.5" hidden="1" x14ac:dyDescent="0.35"/>
    <row r="43" spans="2:11" ht="15.5" hidden="1" x14ac:dyDescent="0.35"/>
    <row r="44" spans="2:11" ht="15.5" hidden="1" x14ac:dyDescent="0.35"/>
    <row r="45" spans="2:11" ht="15.5" hidden="1" x14ac:dyDescent="0.35"/>
    <row r="46" spans="2:11" ht="15.5" hidden="1" x14ac:dyDescent="0.35"/>
    <row r="47" spans="2:11" ht="15.5" hidden="1" x14ac:dyDescent="0.35"/>
    <row r="48" spans="2:11" ht="15.5" hidden="1" x14ac:dyDescent="0.35"/>
    <row r="49" spans="2:11" ht="15.5" hidden="1" x14ac:dyDescent="0.35"/>
    <row r="50" spans="2:11" ht="15.5" hidden="1" x14ac:dyDescent="0.35"/>
    <row r="51" spans="2:11" ht="15.5" hidden="1" x14ac:dyDescent="0.35"/>
    <row r="52" spans="2:11" ht="15.5" hidden="1" x14ac:dyDescent="0.35"/>
    <row r="53" spans="2:11" ht="15.5" hidden="1" x14ac:dyDescent="0.35"/>
    <row r="54" spans="2:11" ht="15.5" x14ac:dyDescent="0.35">
      <c r="B54" s="518" t="s">
        <v>411</v>
      </c>
      <c r="C54" s="519"/>
      <c r="D54" s="519"/>
      <c r="E54" s="519"/>
      <c r="F54" s="519"/>
      <c r="G54" s="520"/>
      <c r="H54" s="520"/>
      <c r="I54" s="520"/>
      <c r="J54" s="520"/>
      <c r="K54" s="521"/>
    </row>
    <row r="55" spans="2:11" ht="15" customHeight="1" x14ac:dyDescent="0.35">
      <c r="B55" s="522"/>
      <c r="C55" s="523"/>
      <c r="D55" s="523"/>
      <c r="E55" s="523"/>
      <c r="F55" s="523"/>
      <c r="G55" s="524"/>
      <c r="H55" s="524"/>
      <c r="I55" s="524"/>
      <c r="J55" s="524"/>
      <c r="K55" s="525"/>
    </row>
    <row r="56" spans="2:11" ht="15" customHeight="1" x14ac:dyDescent="0.35">
      <c r="B56" s="522"/>
      <c r="C56" s="523"/>
      <c r="D56" s="523"/>
      <c r="E56" s="523"/>
      <c r="F56" s="523"/>
      <c r="G56" s="524"/>
      <c r="H56" s="524"/>
      <c r="I56" s="524"/>
      <c r="J56" s="524"/>
      <c r="K56" s="525"/>
    </row>
    <row r="57" spans="2:11" ht="15" customHeight="1" thickBot="1" x14ac:dyDescent="0.4">
      <c r="B57" s="526"/>
      <c r="C57" s="527"/>
      <c r="D57" s="527"/>
      <c r="E57" s="527"/>
      <c r="F57" s="527"/>
      <c r="G57" s="528"/>
      <c r="H57" s="528"/>
      <c r="I57" s="528"/>
      <c r="J57" s="528"/>
      <c r="K57" s="529"/>
    </row>
    <row r="58" spans="2:11" ht="15" customHeight="1" x14ac:dyDescent="0.35"/>
    <row r="59" spans="2:11" ht="15" customHeight="1" x14ac:dyDescent="0.35"/>
    <row r="60" spans="2:11" ht="15" customHeight="1" x14ac:dyDescent="0.35"/>
    <row r="61" spans="2:11" ht="15" customHeight="1" x14ac:dyDescent="0.35"/>
    <row r="62" spans="2:11" ht="15" customHeight="1" x14ac:dyDescent="0.35"/>
    <row r="63" spans="2:11" ht="15" customHeight="1" x14ac:dyDescent="0.35"/>
    <row r="64" spans="2:11" ht="15" customHeight="1" x14ac:dyDescent="0.35"/>
    <row r="65" ht="15" customHeight="1" x14ac:dyDescent="0.35"/>
    <row r="66" ht="15" customHeight="1" x14ac:dyDescent="0.35"/>
    <row r="67" ht="15" customHeight="1" x14ac:dyDescent="0.35"/>
    <row r="68" ht="15" customHeight="1" x14ac:dyDescent="0.35"/>
    <row r="69" ht="15" customHeight="1" x14ac:dyDescent="0.35"/>
  </sheetData>
  <sheetProtection algorithmName="SHA-512" hashValue="udsaov5Wc+aAedQB/MeOTtjRoTvxzbSrAhyBoNeBmXM0Xs0q6hPaNc7z3b+vs2zMqCILnOYqUOVOVZ5+EhMGiQ==" saltValue="H+QoMrzXoFD0LldiV3suyw==" spinCount="100000" sheet="1" objects="1" scenarios="1"/>
  <mergeCells count="9">
    <mergeCell ref="B54:K57"/>
    <mergeCell ref="J10:K10"/>
    <mergeCell ref="H36:K36"/>
    <mergeCell ref="N2:R2"/>
    <mergeCell ref="I6:K6"/>
    <mergeCell ref="B24:J24"/>
    <mergeCell ref="B3:K3"/>
    <mergeCell ref="C30:K30"/>
    <mergeCell ref="J7:K7"/>
  </mergeCells>
  <conditionalFormatting sqref="G4 I4">
    <cfRule type="cellIs" dxfId="43" priority="17" stopIfTrue="1" operator="equal">
      <formula>"Invalid"</formula>
    </cfRule>
    <cfRule type="cellIs" dxfId="42" priority="18" stopIfTrue="1" operator="equal">
      <formula>"Valid"</formula>
    </cfRule>
  </conditionalFormatting>
  <conditionalFormatting sqref="J7">
    <cfRule type="cellIs" dxfId="41" priority="9" stopIfTrue="1" operator="equal">
      <formula>"Invalid"</formula>
    </cfRule>
    <cfRule type="cellIs" dxfId="40" priority="10" stopIfTrue="1" operator="equal">
      <formula>"Valid"</formula>
    </cfRule>
  </conditionalFormatting>
  <conditionalFormatting sqref="J12:J17">
    <cfRule type="cellIs" dxfId="39" priority="7" stopIfTrue="1" operator="equal">
      <formula>"Valid"</formula>
    </cfRule>
    <cfRule type="cellIs" dxfId="38" priority="8" operator="equal">
      <formula>"Invalid"</formula>
    </cfRule>
  </conditionalFormatting>
  <conditionalFormatting sqref="J18">
    <cfRule type="cellIs" dxfId="37" priority="1" stopIfTrue="1" operator="equal">
      <formula>"Valid"</formula>
    </cfRule>
    <cfRule type="cellIs" dxfId="36" priority="2" operator="equal">
      <formula>"Invalid"</formula>
    </cfRule>
  </conditionalFormatting>
  <hyperlinks>
    <hyperlink ref="C12" location="Q1.1_ValueOfClientFunds" display="Q1-18"/>
    <hyperlink ref="C13" location="'Q12. Business Line'!Print_Area" display="Q12. Business Line"/>
    <hyperlink ref="C14" location="'Q13. Client Funds'!Print_Area" display="Q13. Client Funds"/>
    <hyperlink ref="C15" location="'Q14. Client FIs'!Print_Area" display="Q14. Client Financial Instruments"/>
    <hyperlink ref="C16" location="'Q15. Outsourcing'!Print_Area" display="Q15. Outsourcing"/>
    <hyperlink ref="C17" location="'Q16. Jurisdictional analysis'!Print_Area" display="Q16. Jurisdictional analysis"/>
    <hyperlink ref="C18" location="'Q17. Branches'!Print_Area" display="Q17. Branches"/>
    <hyperlink ref="J13" location="'Q12. Business Line'!Print_Area" display="'Q12. Business Line'!Print_Area"/>
    <hyperlink ref="J14" location="'Q13. Client Funds'!Print_Area" display="'Q13. Client Funds'!Print_Area"/>
    <hyperlink ref="J15" location="'Q14. Client FIs'!Print_Area" display="'Q14. Client FIs'!Print_Area"/>
    <hyperlink ref="J16" location="'Q15. Outsourcing'!Print_Area" display="'Q15. Outsourcing'!Print_Area"/>
    <hyperlink ref="J17" location="'Q16. Jurisdictional analysis'!Print_Area" display="'Q16. Jurisdictional analysis'!Print_Area"/>
    <hyperlink ref="J18" location="'Q17. Branches'!Print_Area" display="'Q17. Branches'!Print_Area"/>
    <hyperlink ref="J12" location="'Q1 - Q 11'!Print_Area" display="'Q1 - Q 11'!Print_Area"/>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78C0D931-6437-407d-A8EE-F0AAD7539E65}">
      <x14:conditionalFormattings>
        <x14:conditionalFormatting xmlns:xm="http://schemas.microsoft.com/office/excel/2006/main">
          <x14:cfRule type="iconSet" priority="6" id="{BE0DB153-B755-4FCE-8555-AE32217B9811}">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K12</xm:sqref>
        </x14:conditionalFormatting>
        <x14:conditionalFormatting xmlns:xm="http://schemas.microsoft.com/office/excel/2006/main">
          <x14:cfRule type="iconSet" priority="5" id="{6EADDF75-35F8-49B3-A958-A450214214BA}">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K14</xm:sqref>
        </x14:conditionalFormatting>
        <x14:conditionalFormatting xmlns:xm="http://schemas.microsoft.com/office/excel/2006/main">
          <x14:cfRule type="iconSet" priority="4" id="{E6DFCAEE-2E77-4031-A65B-5D661BE25390}">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K13</xm:sqref>
        </x14:conditionalFormatting>
        <x14:conditionalFormatting xmlns:xm="http://schemas.microsoft.com/office/excel/2006/main">
          <x14:cfRule type="iconSet" priority="3" id="{91697666-3783-46D1-981F-9F1B3234B51E}">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K15:K18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N144"/>
  <sheetViews>
    <sheetView showGridLines="0" zoomScaleNormal="100" workbookViewId="0">
      <selection activeCell="F94" sqref="F94"/>
    </sheetView>
  </sheetViews>
  <sheetFormatPr defaultColWidth="9.1796875" defaultRowHeight="14" x14ac:dyDescent="0.3"/>
  <cols>
    <col min="1" max="1" width="3.81640625" style="147" customWidth="1"/>
    <col min="2" max="3" width="7.81640625" style="146" customWidth="1"/>
    <col min="4" max="4" width="69.453125" style="147" customWidth="1"/>
    <col min="5" max="5" width="16.1796875" style="148" customWidth="1"/>
    <col min="6" max="6" width="40.81640625" style="147" customWidth="1"/>
    <col min="7" max="7" width="1.81640625" style="147" customWidth="1"/>
    <col min="8" max="8" width="8.81640625" style="149" hidden="1" customWidth="1"/>
    <col min="9" max="10" width="5.453125" style="147" hidden="1" customWidth="1"/>
    <col min="11" max="11" width="129.1796875" style="147" customWidth="1"/>
    <col min="12" max="15" width="2.81640625" style="147" customWidth="1"/>
    <col min="16" max="16" width="18.1796875" style="147" customWidth="1"/>
    <col min="17" max="19" width="9.1796875" style="147" customWidth="1"/>
    <col min="20" max="16384" width="9.1796875" style="147"/>
  </cols>
  <sheetData>
    <row r="1" spans="1:12" ht="15.75" customHeight="1" thickBot="1" x14ac:dyDescent="0.35">
      <c r="A1" s="145"/>
    </row>
    <row r="2" spans="1:12" ht="23.15" customHeight="1" thickBot="1" x14ac:dyDescent="0.35">
      <c r="B2" s="547" t="s">
        <v>4</v>
      </c>
      <c r="C2" s="548"/>
      <c r="D2" s="548"/>
      <c r="E2" s="548"/>
      <c r="F2" s="548"/>
      <c r="G2" s="548"/>
      <c r="H2" s="548"/>
      <c r="I2" s="548"/>
      <c r="J2" s="548"/>
      <c r="K2" s="549"/>
      <c r="L2" s="150"/>
    </row>
    <row r="3" spans="1:12" ht="15.75" customHeight="1" thickBot="1" x14ac:dyDescent="0.35">
      <c r="B3" s="550" t="s">
        <v>5</v>
      </c>
      <c r="C3" s="551"/>
      <c r="D3" s="551"/>
      <c r="E3" s="551"/>
      <c r="F3" s="551"/>
      <c r="G3" s="551"/>
      <c r="H3" s="551"/>
      <c r="I3" s="551"/>
      <c r="J3" s="551"/>
      <c r="K3" s="552"/>
      <c r="L3" s="151"/>
    </row>
    <row r="4" spans="1:12" ht="32.5" customHeight="1" thickBot="1" x14ac:dyDescent="0.35">
      <c r="B4" s="341"/>
      <c r="C4" s="340"/>
      <c r="D4" s="338"/>
      <c r="E4" s="339"/>
      <c r="F4" s="155" t="s">
        <v>458</v>
      </c>
      <c r="G4" s="337"/>
      <c r="H4" s="562" t="s">
        <v>399</v>
      </c>
      <c r="I4" s="563"/>
      <c r="J4" s="564"/>
      <c r="K4" s="156" t="str">
        <f>IF( AND(I5="Valid",J5="Valid"),"Valid","Invalid")</f>
        <v>Invalid</v>
      </c>
      <c r="L4" s="157"/>
    </row>
    <row r="5" spans="1:12" ht="24" thickBot="1" x14ac:dyDescent="0.35">
      <c r="B5" s="164"/>
      <c r="C5" s="165"/>
      <c r="D5" s="242"/>
      <c r="E5" s="166"/>
      <c r="F5" s="158"/>
      <c r="G5" s="158"/>
      <c r="H5" s="159" t="s">
        <v>363</v>
      </c>
      <c r="I5" s="160" t="str">
        <f>IF(SUM(I8:I103)=0,"Valid", "Invalid")</f>
        <v>Invalid</v>
      </c>
      <c r="J5" s="161" t="str">
        <f>IF(SUM(J8:J103)=0,"Valid", "Invalid")</f>
        <v>Invalid</v>
      </c>
      <c r="K5" s="162"/>
      <c r="L5" s="157"/>
    </row>
    <row r="6" spans="1:12" ht="15" customHeight="1" thickBot="1" x14ac:dyDescent="0.35">
      <c r="A6" s="163"/>
      <c r="B6" s="164"/>
      <c r="C6" s="165"/>
      <c r="D6" s="158"/>
      <c r="E6" s="166"/>
      <c r="F6" s="158"/>
      <c r="G6" s="167"/>
      <c r="H6" s="168" t="s">
        <v>398</v>
      </c>
      <c r="I6" s="169">
        <f>SUM(I8:I104)</f>
        <v>1</v>
      </c>
      <c r="J6" s="170">
        <f>SUM(J8:J104)</f>
        <v>23</v>
      </c>
      <c r="K6" s="171"/>
      <c r="L6" s="172"/>
    </row>
    <row r="7" spans="1:12" ht="15.75" customHeight="1" thickBot="1" x14ac:dyDescent="0.35">
      <c r="A7" s="163"/>
      <c r="B7" s="164" t="s">
        <v>389</v>
      </c>
      <c r="C7" s="165"/>
      <c r="D7" s="173"/>
      <c r="E7" s="174"/>
      <c r="F7" s="175"/>
      <c r="G7" s="176"/>
      <c r="H7" s="177"/>
      <c r="I7" s="178"/>
      <c r="J7" s="179"/>
      <c r="K7" s="180"/>
    </row>
    <row r="8" spans="1:12" ht="27.65" customHeight="1" thickBot="1" x14ac:dyDescent="0.35">
      <c r="B8" s="164"/>
      <c r="C8" s="165" t="s">
        <v>430</v>
      </c>
      <c r="D8" s="173" t="s">
        <v>394</v>
      </c>
      <c r="E8" s="174"/>
      <c r="F8" s="181"/>
      <c r="G8" s="167"/>
      <c r="H8" s="182"/>
      <c r="I8" s="183"/>
      <c r="J8" s="184">
        <f>--(F8="")</f>
        <v>1</v>
      </c>
      <c r="K8" s="185" t="str">
        <f>IF(Q1_TotalClientAssets="","This field is mandatory","")</f>
        <v>This field is mandatory</v>
      </c>
      <c r="L8" s="186"/>
    </row>
    <row r="9" spans="1:12" ht="15.75" customHeight="1" thickBot="1" x14ac:dyDescent="0.35">
      <c r="B9" s="164"/>
      <c r="C9" s="165"/>
      <c r="D9" s="187"/>
      <c r="E9" s="174"/>
      <c r="F9" s="175"/>
      <c r="G9" s="167"/>
      <c r="H9" s="182"/>
      <c r="I9" s="188"/>
      <c r="J9" s="184"/>
      <c r="K9" s="189"/>
      <c r="L9" s="186"/>
    </row>
    <row r="10" spans="1:12" ht="25.75" customHeight="1" thickBot="1" x14ac:dyDescent="0.35">
      <c r="B10" s="164"/>
      <c r="C10" s="165" t="s">
        <v>437</v>
      </c>
      <c r="D10" s="173" t="s">
        <v>78</v>
      </c>
      <c r="E10" s="174"/>
      <c r="F10" s="181"/>
      <c r="G10" s="167"/>
      <c r="H10" s="182"/>
      <c r="I10" s="188"/>
      <c r="J10" s="184">
        <f>--(F10="")</f>
        <v>1</v>
      </c>
      <c r="K10" s="189"/>
      <c r="L10" s="186"/>
    </row>
    <row r="11" spans="1:12" ht="15.75" customHeight="1" thickBot="1" x14ac:dyDescent="0.35">
      <c r="B11" s="164"/>
      <c r="C11" s="165"/>
      <c r="D11" s="187"/>
      <c r="E11" s="174"/>
      <c r="F11" s="175"/>
      <c r="G11" s="167"/>
      <c r="H11" s="182"/>
      <c r="I11" s="188"/>
      <c r="J11" s="184"/>
      <c r="K11" s="189"/>
      <c r="L11" s="186"/>
    </row>
    <row r="12" spans="1:12" ht="14.5" thickBot="1" x14ac:dyDescent="0.35">
      <c r="B12" s="164"/>
      <c r="C12" s="165" t="s">
        <v>438</v>
      </c>
      <c r="D12" s="173" t="s">
        <v>59</v>
      </c>
      <c r="E12" s="174"/>
      <c r="F12" s="181"/>
      <c r="G12" s="167"/>
      <c r="H12" s="182"/>
      <c r="I12" s="190">
        <f>IF(Q1.1_ValueOfClientFunds+Q1.1_TotalValueOfClientFinancialInstruments&lt;&gt;Q1_TotalClientAssets,1,0)</f>
        <v>0</v>
      </c>
      <c r="J12" s="191"/>
      <c r="K12" s="185" t="str">
        <f>IF(Q1.1_ValueOfClientFunds+Q1.1_TotalValueOfClientFinancialInstruments&lt;&gt;Q1_TotalClientAssets,"The value in Q1(a) should equal the sum of the values for Q1(b) and Q1(c)","")</f>
        <v/>
      </c>
      <c r="L12" s="186"/>
    </row>
    <row r="13" spans="1:12" ht="15.75" customHeight="1" x14ac:dyDescent="0.3">
      <c r="B13" s="152"/>
      <c r="C13" s="153"/>
      <c r="D13" s="192"/>
      <c r="E13" s="193"/>
      <c r="F13" s="194"/>
      <c r="G13" s="195"/>
      <c r="H13" s="182"/>
      <c r="I13" s="188"/>
      <c r="J13" s="196"/>
      <c r="K13" s="197"/>
      <c r="L13" s="186"/>
    </row>
    <row r="14" spans="1:12" ht="15.75" customHeight="1" x14ac:dyDescent="0.3">
      <c r="B14" s="164"/>
      <c r="C14" s="165"/>
      <c r="D14" s="187"/>
      <c r="E14" s="174"/>
      <c r="F14" s="175"/>
      <c r="G14" s="167"/>
      <c r="H14" s="198"/>
      <c r="I14" s="199"/>
      <c r="J14" s="200"/>
      <c r="K14" s="201"/>
      <c r="L14" s="186"/>
    </row>
    <row r="15" spans="1:12" ht="15.75" customHeight="1" thickBot="1" x14ac:dyDescent="0.35">
      <c r="B15" s="164" t="s">
        <v>388</v>
      </c>
      <c r="C15" s="165"/>
      <c r="D15" s="187"/>
      <c r="E15" s="174"/>
      <c r="F15" s="175"/>
      <c r="G15" s="167"/>
      <c r="H15" s="182"/>
      <c r="I15" s="188"/>
      <c r="J15" s="184"/>
      <c r="K15" s="189"/>
      <c r="L15" s="186"/>
    </row>
    <row r="16" spans="1:12" ht="25.5" customHeight="1" thickBot="1" x14ac:dyDescent="0.35">
      <c r="B16" s="202"/>
      <c r="C16" s="203" t="s">
        <v>422</v>
      </c>
      <c r="D16" s="173" t="s">
        <v>86</v>
      </c>
      <c r="E16" s="174"/>
      <c r="F16" s="204"/>
      <c r="G16" s="167"/>
      <c r="H16" s="182"/>
      <c r="I16" s="188"/>
      <c r="J16" s="184">
        <f>--(F16="")</f>
        <v>1</v>
      </c>
      <c r="K16" s="205" t="str">
        <f>IF(J16=1,"This field is mandatory","")</f>
        <v>This field is mandatory</v>
      </c>
      <c r="L16" s="186"/>
    </row>
    <row r="17" spans="1:12" ht="15.75" customHeight="1" thickBot="1" x14ac:dyDescent="0.35">
      <c r="B17" s="202"/>
      <c r="C17" s="203"/>
      <c r="D17" s="173"/>
      <c r="E17" s="174"/>
      <c r="F17" s="175"/>
      <c r="G17" s="167"/>
      <c r="H17" s="182"/>
      <c r="I17" s="188"/>
      <c r="J17" s="206"/>
      <c r="K17" s="189"/>
      <c r="L17" s="186"/>
    </row>
    <row r="18" spans="1:12" ht="25.5" customHeight="1" thickBot="1" x14ac:dyDescent="0.35">
      <c r="B18" s="202"/>
      <c r="C18" s="203" t="s">
        <v>423</v>
      </c>
      <c r="D18" s="173" t="s">
        <v>87</v>
      </c>
      <c r="E18" s="174"/>
      <c r="F18" s="207"/>
      <c r="G18" s="167"/>
      <c r="H18" s="208">
        <f>F18+F22+F26+F30</f>
        <v>0</v>
      </c>
      <c r="I18" s="188"/>
      <c r="J18" s="184">
        <f>--(F18="")</f>
        <v>1</v>
      </c>
      <c r="K18" s="209" t="str">
        <f>IF(J18=1,"This field is mandatory",IF(H18&lt;&gt;Q1_TotalClientAssets,CONCATENATE("The value in Q1(a) should equal the sum of the values for 2(a)(ii), 2(b)(ii), 2(c)(ii) and 2(d)(ii) ie they should equal ",Q1_TotalClientAssets),""))</f>
        <v>This field is mandatory</v>
      </c>
      <c r="L18" s="186"/>
    </row>
    <row r="19" spans="1:12" ht="15.75" customHeight="1" thickBot="1" x14ac:dyDescent="0.35">
      <c r="B19" s="202"/>
      <c r="C19" s="203"/>
      <c r="D19" s="173"/>
      <c r="E19" s="174"/>
      <c r="F19" s="175"/>
      <c r="G19" s="167"/>
      <c r="H19" s="182"/>
      <c r="I19" s="188"/>
      <c r="J19" s="206"/>
      <c r="K19" s="189"/>
      <c r="L19" s="186"/>
    </row>
    <row r="20" spans="1:12" ht="25.5" customHeight="1" thickBot="1" x14ac:dyDescent="0.35">
      <c r="A20" s="147" t="s">
        <v>6</v>
      </c>
      <c r="B20" s="202"/>
      <c r="C20" s="203" t="s">
        <v>424</v>
      </c>
      <c r="D20" s="173" t="s">
        <v>88</v>
      </c>
      <c r="E20" s="174"/>
      <c r="F20" s="204"/>
      <c r="G20" s="167"/>
      <c r="H20" s="182"/>
      <c r="I20" s="188"/>
      <c r="J20" s="184">
        <f>--(F20="")</f>
        <v>1</v>
      </c>
      <c r="K20" s="205" t="str">
        <f>IF(J20=1,"This field is mandatory","")</f>
        <v>This field is mandatory</v>
      </c>
      <c r="L20" s="186"/>
    </row>
    <row r="21" spans="1:12" ht="15.75" customHeight="1" thickBot="1" x14ac:dyDescent="0.35">
      <c r="B21" s="202"/>
      <c r="C21" s="203"/>
      <c r="D21" s="173"/>
      <c r="E21" s="174"/>
      <c r="F21" s="175"/>
      <c r="G21" s="167"/>
      <c r="H21" s="182"/>
      <c r="I21" s="188"/>
      <c r="J21" s="206"/>
      <c r="K21" s="189"/>
      <c r="L21" s="186"/>
    </row>
    <row r="22" spans="1:12" ht="25.5" customHeight="1" thickBot="1" x14ac:dyDescent="0.35">
      <c r="B22" s="202"/>
      <c r="C22" s="203" t="s">
        <v>425</v>
      </c>
      <c r="D22" s="173" t="s">
        <v>89</v>
      </c>
      <c r="E22" s="174"/>
      <c r="F22" s="207"/>
      <c r="G22" s="167"/>
      <c r="H22" s="210">
        <f>H18</f>
        <v>0</v>
      </c>
      <c r="I22" s="188"/>
      <c r="J22" s="206">
        <f xml:space="preserve"> --(F22="")</f>
        <v>1</v>
      </c>
      <c r="K22" s="209" t="str">
        <f>IF( J22=1, "This field is mandatory", IF(H22&lt;&gt;Q1_TotalClientAssets,CONCATENATE("The value in Q1(a) should equal the sum of the values for 2(a)(ii), 2(b)(ii), 2(c)(ii) and 2(d)(ii) ie. they should equal  ",Q1_TotalClientAssets),""))</f>
        <v>This field is mandatory</v>
      </c>
      <c r="L22" s="186"/>
    </row>
    <row r="23" spans="1:12" ht="15" customHeight="1" thickBot="1" x14ac:dyDescent="0.35">
      <c r="B23" s="202"/>
      <c r="C23" s="203"/>
      <c r="D23" s="173"/>
      <c r="E23" s="174"/>
      <c r="F23" s="175"/>
      <c r="G23" s="167"/>
      <c r="H23" s="182"/>
      <c r="I23" s="188"/>
      <c r="J23" s="206"/>
      <c r="K23" s="189"/>
      <c r="L23" s="186"/>
    </row>
    <row r="24" spans="1:12" ht="41.25" customHeight="1" thickBot="1" x14ac:dyDescent="0.35">
      <c r="B24" s="202"/>
      <c r="C24" s="203" t="s">
        <v>439</v>
      </c>
      <c r="D24" s="173" t="s">
        <v>90</v>
      </c>
      <c r="E24" s="174"/>
      <c r="F24" s="211"/>
      <c r="G24" s="167"/>
      <c r="H24" s="182"/>
      <c r="I24" s="188"/>
      <c r="J24" s="206">
        <f>--(F24="")</f>
        <v>1</v>
      </c>
      <c r="K24" s="212" t="str">
        <f>IF(J24=1,"This field is mandatory","")</f>
        <v>This field is mandatory</v>
      </c>
      <c r="L24" s="186"/>
    </row>
    <row r="25" spans="1:12" ht="17.149999999999999" customHeight="1" thickBot="1" x14ac:dyDescent="0.35">
      <c r="B25" s="202"/>
      <c r="C25" s="203"/>
      <c r="D25" s="173"/>
      <c r="E25" s="174"/>
      <c r="F25" s="175"/>
      <c r="G25" s="167"/>
      <c r="H25" s="182"/>
      <c r="I25" s="188"/>
      <c r="J25" s="206"/>
      <c r="K25" s="189"/>
      <c r="L25" s="186"/>
    </row>
    <row r="26" spans="1:12" ht="27" customHeight="1" thickBot="1" x14ac:dyDescent="0.35">
      <c r="B26" s="202"/>
      <c r="C26" s="203" t="s">
        <v>426</v>
      </c>
      <c r="D26" s="173" t="s">
        <v>91</v>
      </c>
      <c r="E26" s="174"/>
      <c r="F26" s="207"/>
      <c r="G26" s="167"/>
      <c r="H26" s="210">
        <f>H18</f>
        <v>0</v>
      </c>
      <c r="I26" s="188"/>
      <c r="J26" s="206">
        <f xml:space="preserve"> --(F26="")</f>
        <v>1</v>
      </c>
      <c r="K26" s="209" t="str">
        <f>IF( J26=1, "This field is mandatory", IF(H26&lt;&gt;Q1_TotalClientAssets,CONCATENATE("The value in Q1(a) should equal the sum of the values for 2(a)(ii), 2(b)(ii), 2(c)(ii) and 2(d)(ii) ie. they should equal  ",Q1_TotalClientAssets),""))</f>
        <v>This field is mandatory</v>
      </c>
      <c r="L26" s="186"/>
    </row>
    <row r="27" spans="1:12" ht="15.75" customHeight="1" thickBot="1" x14ac:dyDescent="0.35">
      <c r="B27" s="202"/>
      <c r="C27" s="203"/>
      <c r="D27" s="173"/>
      <c r="E27" s="174"/>
      <c r="F27" s="175"/>
      <c r="G27" s="167"/>
      <c r="H27" s="182"/>
      <c r="I27" s="188"/>
      <c r="J27" s="206"/>
      <c r="K27" s="189"/>
      <c r="L27" s="186"/>
    </row>
    <row r="28" spans="1:12" ht="34.75" customHeight="1" thickBot="1" x14ac:dyDescent="0.35">
      <c r="B28" s="202"/>
      <c r="C28" s="203" t="s">
        <v>427</v>
      </c>
      <c r="D28" s="173" t="s">
        <v>92</v>
      </c>
      <c r="E28" s="174"/>
      <c r="F28" s="211"/>
      <c r="G28" s="167"/>
      <c r="H28" s="182"/>
      <c r="I28" s="188"/>
      <c r="J28" s="206">
        <f xml:space="preserve"> --(Q2_d_1="")</f>
        <v>1</v>
      </c>
      <c r="K28" s="212" t="str">
        <f>IF(J28=1,"This field is mandatory","")</f>
        <v>This field is mandatory</v>
      </c>
      <c r="L28" s="186"/>
    </row>
    <row r="29" spans="1:12" ht="15.75" customHeight="1" thickBot="1" x14ac:dyDescent="0.35">
      <c r="B29" s="202"/>
      <c r="C29" s="203"/>
      <c r="D29" s="173"/>
      <c r="E29" s="174"/>
      <c r="F29" s="175"/>
      <c r="G29" s="167"/>
      <c r="H29" s="182"/>
      <c r="I29" s="188"/>
      <c r="J29" s="206"/>
      <c r="K29" s="189"/>
      <c r="L29" s="186"/>
    </row>
    <row r="30" spans="1:12" ht="37.5" customHeight="1" thickBot="1" x14ac:dyDescent="0.35">
      <c r="B30" s="202"/>
      <c r="C30" s="203" t="s">
        <v>428</v>
      </c>
      <c r="D30" s="173" t="s">
        <v>93</v>
      </c>
      <c r="E30" s="174"/>
      <c r="F30" s="207"/>
      <c r="G30" s="167"/>
      <c r="H30" s="213">
        <f>H18</f>
        <v>0</v>
      </c>
      <c r="I30" s="188"/>
      <c r="J30" s="206">
        <f xml:space="preserve"> --(F30="")</f>
        <v>1</v>
      </c>
      <c r="K30" s="209" t="str">
        <f>IF( J30=1, "This field is mandatory", IF(H30&lt;&gt;Q1_TotalClientAssets,CONCATENATE("The value in Q1(a) should equal the sum of the values for 2(a)(ii), 2(b)(ii), 2(c)(ii) and 2(d)(ii) ie. they should equal  ",Q1_TotalClientAssets),""))</f>
        <v>This field is mandatory</v>
      </c>
      <c r="L30" s="186"/>
    </row>
    <row r="31" spans="1:12" ht="21" customHeight="1" x14ac:dyDescent="0.3">
      <c r="B31" s="202"/>
      <c r="C31" s="203"/>
      <c r="D31" s="173"/>
      <c r="E31" s="174"/>
      <c r="F31" s="175"/>
      <c r="G31" s="167"/>
      <c r="H31" s="182"/>
      <c r="I31" s="188"/>
      <c r="J31" s="206"/>
      <c r="K31" s="189"/>
      <c r="L31" s="186"/>
    </row>
    <row r="32" spans="1:12" ht="37.5" customHeight="1" x14ac:dyDescent="0.3">
      <c r="B32" s="202"/>
      <c r="C32" s="203" t="s">
        <v>429</v>
      </c>
      <c r="D32" s="173" t="s">
        <v>459</v>
      </c>
      <c r="E32" s="174"/>
      <c r="F32" s="214"/>
      <c r="G32" s="167"/>
      <c r="H32" s="182"/>
      <c r="I32" s="188"/>
      <c r="J32" s="206"/>
      <c r="K32" s="189"/>
      <c r="L32" s="186"/>
    </row>
    <row r="33" spans="2:14" ht="13.75" customHeight="1" thickBot="1" x14ac:dyDescent="0.35">
      <c r="B33" s="202"/>
      <c r="C33" s="203"/>
      <c r="D33" s="214"/>
      <c r="E33" s="174"/>
      <c r="F33" s="214"/>
      <c r="G33" s="167"/>
      <c r="H33" s="182"/>
      <c r="I33" s="188"/>
      <c r="J33" s="206"/>
      <c r="K33" s="189"/>
      <c r="L33" s="186"/>
    </row>
    <row r="34" spans="2:14" ht="57.65" customHeight="1" thickBot="1" x14ac:dyDescent="0.35">
      <c r="B34" s="202"/>
      <c r="C34" s="203"/>
      <c r="D34" s="559"/>
      <c r="E34" s="560"/>
      <c r="F34" s="561"/>
      <c r="G34" s="167"/>
      <c r="H34" s="182"/>
      <c r="I34" s="188"/>
      <c r="J34" s="206">
        <f>IF(AND(Q2_d_1&gt;0,Q2_d_3=""),1,0)</f>
        <v>0</v>
      </c>
      <c r="K34" s="212" t="str">
        <f>IF(J34=1,"If Q2(d)(i). is non zero, then an answer is required in Q2(d)(iii)","")</f>
        <v/>
      </c>
      <c r="L34" s="186"/>
    </row>
    <row r="35" spans="2:14" ht="37.5" customHeight="1" x14ac:dyDescent="0.3">
      <c r="B35" s="202"/>
      <c r="C35" s="203"/>
      <c r="D35" s="214"/>
      <c r="E35" s="174"/>
      <c r="F35" s="214"/>
      <c r="G35" s="167"/>
      <c r="H35" s="182"/>
      <c r="I35" s="188"/>
      <c r="J35" s="206"/>
      <c r="K35" s="189"/>
      <c r="L35" s="186"/>
    </row>
    <row r="36" spans="2:14" ht="15.75" customHeight="1" x14ac:dyDescent="0.3">
      <c r="B36" s="152"/>
      <c r="C36" s="153"/>
      <c r="D36" s="194"/>
      <c r="E36" s="193"/>
      <c r="F36" s="194"/>
      <c r="G36" s="195"/>
      <c r="H36" s="182"/>
      <c r="I36" s="188"/>
      <c r="J36" s="215"/>
      <c r="K36" s="216"/>
      <c r="L36" s="186"/>
    </row>
    <row r="37" spans="2:14" ht="15.75" customHeight="1" x14ac:dyDescent="0.3">
      <c r="B37" s="164"/>
      <c r="C37" s="165"/>
      <c r="D37" s="175"/>
      <c r="E37" s="174"/>
      <c r="F37" s="175"/>
      <c r="G37" s="167"/>
      <c r="H37" s="198"/>
      <c r="I37" s="199"/>
      <c r="J37" s="217"/>
      <c r="K37" s="189"/>
      <c r="L37" s="186"/>
    </row>
    <row r="38" spans="2:14" ht="15.75" customHeight="1" thickBot="1" x14ac:dyDescent="0.35">
      <c r="B38" s="164" t="s">
        <v>370</v>
      </c>
      <c r="C38" s="165"/>
      <c r="D38" s="175"/>
      <c r="E38" s="174"/>
      <c r="F38" s="175"/>
      <c r="G38" s="167"/>
      <c r="H38" s="182"/>
      <c r="I38" s="188"/>
      <c r="J38" s="206"/>
      <c r="K38" s="189"/>
      <c r="L38" s="186"/>
    </row>
    <row r="39" spans="2:14" ht="25.5" customHeight="1" thickBot="1" x14ac:dyDescent="0.35">
      <c r="B39" s="164"/>
      <c r="C39" s="165" t="s">
        <v>371</v>
      </c>
      <c r="D39" s="214" t="s">
        <v>60</v>
      </c>
      <c r="E39" s="174"/>
      <c r="F39" s="218"/>
      <c r="G39" s="167"/>
      <c r="H39" s="182"/>
      <c r="I39" s="188"/>
      <c r="J39" s="206">
        <f>IF(OR(F39="Please choose an option:",F39=""), 1,0)</f>
        <v>1</v>
      </c>
      <c r="K39" s="228" t="str">
        <f>IF(OR(F39="Please choose an option:",F39=""), "Please choose an option","")</f>
        <v>Please choose an option</v>
      </c>
      <c r="L39" s="186"/>
    </row>
    <row r="40" spans="2:14" ht="15" x14ac:dyDescent="0.3">
      <c r="B40" s="164"/>
      <c r="C40" s="165"/>
      <c r="D40" s="175"/>
      <c r="E40" s="174"/>
      <c r="F40" s="175"/>
      <c r="G40" s="167"/>
      <c r="H40" s="182"/>
      <c r="I40" s="188"/>
      <c r="J40" s="206"/>
      <c r="K40" s="189"/>
      <c r="L40" s="186"/>
    </row>
    <row r="41" spans="2:14" ht="15.5" thickBot="1" x14ac:dyDescent="0.35">
      <c r="B41" s="164"/>
      <c r="C41" s="165"/>
      <c r="D41" s="175"/>
      <c r="E41" s="174"/>
      <c r="F41" s="175"/>
      <c r="G41" s="167"/>
      <c r="H41" s="182"/>
      <c r="I41" s="188"/>
      <c r="J41" s="206"/>
      <c r="K41" s="189"/>
      <c r="L41" s="186"/>
    </row>
    <row r="42" spans="2:14" ht="37.5" customHeight="1" thickBot="1" x14ac:dyDescent="0.35">
      <c r="B42" s="164"/>
      <c r="C42" s="165" t="s">
        <v>372</v>
      </c>
      <c r="D42" s="214" t="s">
        <v>62</v>
      </c>
      <c r="E42" s="174"/>
      <c r="F42" s="211"/>
      <c r="G42" s="167"/>
      <c r="H42" s="182"/>
      <c r="I42" s="188">
        <f>IF( AND(F39="No",ISBLANK(F42)),1, IF( AND(F42&lt;&gt;"",F39&lt;&gt;"No"),1,0))</f>
        <v>0</v>
      </c>
      <c r="J42" s="206"/>
      <c r="K42" s="228" t="str">
        <f>IF( AND(F39="No",ISBLANK(F42)),"Enter an explanation for answering  'No' to Q3(a)", IF( AND(F42&lt;&gt;"",F39&lt;&gt;"No"),"This field should be blank. This field should only be filled when Q3(a) is 'No'",""))</f>
        <v/>
      </c>
      <c r="L42" s="186"/>
      <c r="N42" s="147" t="s">
        <v>7</v>
      </c>
    </row>
    <row r="43" spans="2:14" ht="15.5" thickBot="1" x14ac:dyDescent="0.35">
      <c r="B43" s="164"/>
      <c r="C43" s="165"/>
      <c r="D43" s="214"/>
      <c r="E43" s="174"/>
      <c r="F43" s="175"/>
      <c r="G43" s="167"/>
      <c r="H43" s="182"/>
      <c r="I43" s="188"/>
      <c r="J43" s="206"/>
      <c r="K43" s="189"/>
      <c r="L43" s="186"/>
    </row>
    <row r="44" spans="2:14" s="224" customFormat="1" ht="28.5" customHeight="1" thickBot="1" x14ac:dyDescent="0.3">
      <c r="B44" s="219"/>
      <c r="C44" s="165" t="s">
        <v>390</v>
      </c>
      <c r="D44" s="220" t="s">
        <v>61</v>
      </c>
      <c r="E44" s="221"/>
      <c r="F44" s="222"/>
      <c r="G44" s="167"/>
      <c r="H44" s="182"/>
      <c r="I44" s="188">
        <f>IF( AND(F39="N/A",ISBLANK(F44)),1, IF( AND(F44&lt;&gt;"",F39&lt;&gt;"N/A"),1,0))</f>
        <v>0</v>
      </c>
      <c r="J44" s="206"/>
      <c r="K44" s="228" t="str">
        <f>IF( AND(F39="N/A",ISBLANK(F44)),"Enter an explanation for answering  'N/A' to Q3(a)", IF( AND(F44&lt;&gt;"",F39&lt;&gt;"N/A"),"This explanation field must be blank, when Q3(a) is not equal to N/A",""))</f>
        <v/>
      </c>
      <c r="L44" s="223"/>
    </row>
    <row r="45" spans="2:14" s="224" customFormat="1" ht="28.5" customHeight="1" x14ac:dyDescent="0.25">
      <c r="B45" s="225"/>
      <c r="C45" s="153"/>
      <c r="D45" s="226"/>
      <c r="E45" s="227"/>
      <c r="F45" s="226"/>
      <c r="G45" s="195"/>
      <c r="H45" s="182"/>
      <c r="I45" s="188"/>
      <c r="J45" s="215"/>
      <c r="K45" s="232"/>
      <c r="L45" s="223"/>
    </row>
    <row r="46" spans="2:14" ht="28.5" customHeight="1" x14ac:dyDescent="0.3">
      <c r="B46" s="164"/>
      <c r="C46" s="165"/>
      <c r="D46" s="214"/>
      <c r="E46" s="174"/>
      <c r="F46" s="175"/>
      <c r="G46" s="167"/>
      <c r="H46" s="198"/>
      <c r="I46" s="199"/>
      <c r="J46" s="217"/>
      <c r="K46" s="189"/>
      <c r="L46" s="186"/>
    </row>
    <row r="47" spans="2:14" ht="15.5" thickBot="1" x14ac:dyDescent="0.35">
      <c r="B47" s="164" t="s">
        <v>395</v>
      </c>
      <c r="C47" s="165"/>
      <c r="D47" s="175"/>
      <c r="E47" s="174"/>
      <c r="F47" s="175"/>
      <c r="G47" s="167"/>
      <c r="H47" s="182"/>
      <c r="I47" s="188"/>
      <c r="J47" s="206"/>
      <c r="K47" s="189"/>
      <c r="L47" s="186"/>
    </row>
    <row r="48" spans="2:14" ht="25.5" customHeight="1" thickBot="1" x14ac:dyDescent="0.35">
      <c r="B48" s="164"/>
      <c r="C48" s="165" t="s">
        <v>373</v>
      </c>
      <c r="D48" s="173" t="s">
        <v>8</v>
      </c>
      <c r="E48" s="174"/>
      <c r="F48" s="181"/>
      <c r="G48" s="167"/>
      <c r="H48" s="182"/>
      <c r="I48" s="188">
        <f>IF( OR(Q4a_HighestValueOfClientFunds&lt;Q1.1_ValueOfClientFunds,Q4a_HighestValueOfClientFunds=""), 1,0)</f>
        <v>1</v>
      </c>
      <c r="J48" s="206"/>
      <c r="K48" s="228" t="str">
        <f>IF(I48=1,CONCATENATE("This field is mandatory and the value should be higher than or equal to the value in Q1(b) (ie ",Q1.1_ValueOfClientFunds,") "),"")</f>
        <v xml:space="preserve">This field is mandatory and the value should be higher than or equal to the value in Q1(b) (ie ) </v>
      </c>
      <c r="L48" s="186"/>
    </row>
    <row r="49" spans="2:12" ht="15.75" customHeight="1" thickBot="1" x14ac:dyDescent="0.35">
      <c r="B49" s="164"/>
      <c r="C49" s="165"/>
      <c r="D49" s="229"/>
      <c r="E49" s="174"/>
      <c r="F49" s="175"/>
      <c r="G49" s="167"/>
      <c r="H49" s="182"/>
      <c r="I49" s="188"/>
      <c r="J49" s="206"/>
      <c r="K49" s="189"/>
      <c r="L49" s="186"/>
    </row>
    <row r="50" spans="2:12" ht="25.5" customHeight="1" thickBot="1" x14ac:dyDescent="0.35">
      <c r="B50" s="164"/>
      <c r="C50" s="165" t="s">
        <v>374</v>
      </c>
      <c r="D50" s="173" t="s">
        <v>9</v>
      </c>
      <c r="E50" s="174"/>
      <c r="F50" s="181"/>
      <c r="G50" s="167"/>
      <c r="H50" s="182"/>
      <c r="I50" s="188"/>
      <c r="J50" s="206">
        <f>IF( OR(Q4b_LowestValueOfClientFunds&gt;Q1.1_ValueOfClientFunds,Q4b_LowestValueOfClientFunds=""), 1,0)</f>
        <v>1</v>
      </c>
      <c r="K50" s="205" t="str">
        <f>IF( J50=1, CONCATENATE("This field is mandatory and the value should be less than or equal to value in Q1(b) (ie ", Q1.1_ValueOfClientFunds,")"),"")</f>
        <v>This field is mandatory and the value should be less than or equal to value in Q1(b) (ie )</v>
      </c>
      <c r="L50" s="186"/>
    </row>
    <row r="51" spans="2:12" ht="15.75" customHeight="1" thickBot="1" x14ac:dyDescent="0.35">
      <c r="B51" s="164"/>
      <c r="C51" s="165"/>
      <c r="D51" s="229"/>
      <c r="E51" s="174"/>
      <c r="F51" s="175"/>
      <c r="G51" s="167"/>
      <c r="H51" s="182"/>
      <c r="I51" s="188"/>
      <c r="J51" s="206"/>
      <c r="K51" s="189"/>
      <c r="L51" s="186"/>
    </row>
    <row r="52" spans="2:12" ht="25.5" customHeight="1" thickBot="1" x14ac:dyDescent="0.35">
      <c r="B52" s="164"/>
      <c r="C52" s="165" t="s">
        <v>393</v>
      </c>
      <c r="D52" s="173" t="s">
        <v>10</v>
      </c>
      <c r="E52" s="174"/>
      <c r="F52" s="181"/>
      <c r="G52" s="167"/>
      <c r="H52" s="230"/>
      <c r="I52" s="188"/>
      <c r="J52" s="206">
        <f xml:space="preserve"> IF(OR(Q4c_AverageValueOfClientFunds&gt;Q4a_HighestValueOfClientFunds,Q4c_AverageValueOfClientFunds&lt;Q4b_LowestValueOfClientFunds),1,0)</f>
        <v>0</v>
      </c>
      <c r="K52" s="228" t="str">
        <f>IF(J52=1,  CONCATENATE("This field is mandatory and the value should be between the values in Q4(a) and Q4(b) ie between ", Q4b_LowestValueOfClientFunds,  " and ", Q4a_HighestValueOfClientFunds),"")</f>
        <v/>
      </c>
      <c r="L52" s="186"/>
    </row>
    <row r="53" spans="2:12" ht="25.5" customHeight="1" x14ac:dyDescent="0.3">
      <c r="B53" s="152"/>
      <c r="C53" s="153"/>
      <c r="D53" s="231"/>
      <c r="E53" s="193"/>
      <c r="F53" s="231"/>
      <c r="G53" s="195"/>
      <c r="H53" s="230"/>
      <c r="I53" s="188"/>
      <c r="J53" s="215"/>
      <c r="K53" s="232"/>
      <c r="L53" s="186"/>
    </row>
    <row r="54" spans="2:12" ht="15" x14ac:dyDescent="0.3">
      <c r="B54" s="164"/>
      <c r="C54" s="165"/>
      <c r="D54" s="175"/>
      <c r="E54" s="174"/>
      <c r="F54" s="175"/>
      <c r="G54" s="167"/>
      <c r="H54" s="233"/>
      <c r="I54" s="199"/>
      <c r="J54" s="217"/>
      <c r="K54" s="234"/>
      <c r="L54" s="186"/>
    </row>
    <row r="55" spans="2:12" ht="15.5" thickBot="1" x14ac:dyDescent="0.35">
      <c r="B55" s="164" t="s">
        <v>375</v>
      </c>
      <c r="C55" s="165"/>
      <c r="D55" s="175"/>
      <c r="E55" s="174"/>
      <c r="F55" s="175"/>
      <c r="G55" s="167"/>
      <c r="H55" s="230"/>
      <c r="I55" s="188"/>
      <c r="J55" s="206"/>
      <c r="K55" s="234"/>
      <c r="L55" s="186"/>
    </row>
    <row r="56" spans="2:12" ht="25.5" customHeight="1" thickBot="1" x14ac:dyDescent="0.35">
      <c r="B56" s="164"/>
      <c r="C56" s="165" t="s">
        <v>376</v>
      </c>
      <c r="D56" s="173" t="s">
        <v>418</v>
      </c>
      <c r="E56" s="174"/>
      <c r="F56" s="181"/>
      <c r="G56" s="167"/>
      <c r="H56" s="230"/>
      <c r="I56" s="188"/>
      <c r="J56" s="206">
        <f>IF( OR(Q5a_HighestValueOfFinInstruments&lt;Q1.1_TotalValueOfClientFinancialInstruments,Q5a_HighestValueOfFinInstruments=""), 1,0)</f>
        <v>1</v>
      </c>
      <c r="K56" s="228" t="str">
        <f>IF(J56=1,   CONCATENATE("This field is mandatory and the value should be greater than or equal to  the value in Q1(c)  ie greater than or equal to  ",  Q1.1_TotalValueOfClientFinancialInstruments),"  ")</f>
        <v xml:space="preserve">This field is mandatory and the value should be greater than or equal to  the value in Q1(c)  ie greater than or equal to  </v>
      </c>
      <c r="L56" s="186"/>
    </row>
    <row r="57" spans="2:12" ht="15.5" thickBot="1" x14ac:dyDescent="0.35">
      <c r="B57" s="164"/>
      <c r="C57" s="165"/>
      <c r="D57" s="229"/>
      <c r="E57" s="174"/>
      <c r="F57" s="175"/>
      <c r="G57" s="167"/>
      <c r="H57" s="230"/>
      <c r="I57" s="188"/>
      <c r="J57" s="206"/>
      <c r="K57" s="234"/>
      <c r="L57" s="186"/>
    </row>
    <row r="58" spans="2:12" ht="25.5" customHeight="1" thickBot="1" x14ac:dyDescent="0.35">
      <c r="B58" s="164"/>
      <c r="C58" s="165" t="s">
        <v>377</v>
      </c>
      <c r="D58" s="173" t="s">
        <v>419</v>
      </c>
      <c r="E58" s="174"/>
      <c r="F58" s="181"/>
      <c r="G58" s="167"/>
      <c r="H58" s="230"/>
      <c r="I58" s="188"/>
      <c r="J58" s="206">
        <f>IF( OR(Q5b_LowestValueOfClientFinancialInstrument="",Q5b_LowestValueOfClientFinancialInstrument&gt;Q1.1_TotalValueOfClientFinancialInstruments), 1,0)</f>
        <v>1</v>
      </c>
      <c r="K58" s="228" t="str">
        <f>IF(J58=1,     CONCATENATE("This field is mandatory and the value should be smaller than or equal to the value  in Q1(c)  ie smaller than or equal to ", Q1.1_TotalValueOfClientFinancialInstruments),"")</f>
        <v xml:space="preserve">This field is mandatory and the value should be smaller than or equal to the value  in Q1(c)  ie smaller than or equal to </v>
      </c>
      <c r="L58" s="186"/>
    </row>
    <row r="59" spans="2:12" ht="15.5" thickBot="1" x14ac:dyDescent="0.35">
      <c r="B59" s="164"/>
      <c r="C59" s="165"/>
      <c r="D59" s="229"/>
      <c r="E59" s="174"/>
      <c r="F59" s="175"/>
      <c r="G59" s="167"/>
      <c r="H59" s="230"/>
      <c r="I59" s="188"/>
      <c r="J59" s="206"/>
      <c r="K59" s="234"/>
      <c r="L59" s="186"/>
    </row>
    <row r="60" spans="2:12" ht="25.5" customHeight="1" thickBot="1" x14ac:dyDescent="0.35">
      <c r="B60" s="164"/>
      <c r="C60" s="165" t="s">
        <v>431</v>
      </c>
      <c r="D60" s="173" t="s">
        <v>420</v>
      </c>
      <c r="E60" s="174"/>
      <c r="F60" s="235"/>
      <c r="G60" s="167"/>
      <c r="H60" s="230"/>
      <c r="I60" s="188"/>
      <c r="J60" s="206">
        <f xml:space="preserve"> IF(OR(Q5c_AverageValueOfClientFinancialInstrument&gt;Q5a_HighestValueOfFinInstruments,Q5c_AverageValueOfClientFinancialInstrument&lt;Q5b_LowestValueOfClientFinancialInstrument),1,0)</f>
        <v>0</v>
      </c>
      <c r="K60" s="236" t="str">
        <f>IF(J60=1,   CONCATENATE("This field is mandatory and must be between the values in Q5(a) and Q5(b) ie between ",  Q5a_HighestValueOfFinInstruments, " and ", Q5b_LowestValueOfClientFinancialInstrument),        "")</f>
        <v/>
      </c>
      <c r="L60" s="186"/>
    </row>
    <row r="61" spans="2:12" ht="25.5" customHeight="1" x14ac:dyDescent="0.3">
      <c r="B61" s="152"/>
      <c r="C61" s="153"/>
      <c r="D61" s="231"/>
      <c r="E61" s="193"/>
      <c r="F61" s="231"/>
      <c r="G61" s="195"/>
      <c r="H61" s="230"/>
      <c r="I61" s="188"/>
      <c r="J61" s="215"/>
      <c r="K61" s="237"/>
      <c r="L61" s="186"/>
    </row>
    <row r="62" spans="2:12" ht="15" x14ac:dyDescent="0.3">
      <c r="B62" s="164"/>
      <c r="C62" s="165"/>
      <c r="D62" s="175"/>
      <c r="E62" s="174"/>
      <c r="F62" s="175"/>
      <c r="G62" s="167"/>
      <c r="H62" s="233"/>
      <c r="I62" s="199"/>
      <c r="J62" s="217"/>
      <c r="K62" s="234"/>
      <c r="L62" s="186"/>
    </row>
    <row r="63" spans="2:12" ht="15.5" thickBot="1" x14ac:dyDescent="0.35">
      <c r="B63" s="164" t="s">
        <v>380</v>
      </c>
      <c r="C63" s="165"/>
      <c r="D63" s="175"/>
      <c r="E63" s="174"/>
      <c r="F63" s="175"/>
      <c r="G63" s="167"/>
      <c r="H63" s="230"/>
      <c r="I63" s="188"/>
      <c r="J63" s="206"/>
      <c r="K63" s="234"/>
      <c r="L63" s="186"/>
    </row>
    <row r="64" spans="2:12" ht="23.5" thickBot="1" x14ac:dyDescent="0.35">
      <c r="B64" s="164"/>
      <c r="C64" s="165" t="s">
        <v>378</v>
      </c>
      <c r="D64" s="220" t="s">
        <v>83</v>
      </c>
      <c r="E64" s="174"/>
      <c r="F64" s="238"/>
      <c r="G64" s="167"/>
      <c r="H64" s="230"/>
      <c r="I64" s="188"/>
      <c r="J64" s="206">
        <f>--(F64="")</f>
        <v>1</v>
      </c>
      <c r="K64" s="236" t="str">
        <f>IF(J64&lt;&gt;0,"This field is mandatory","")</f>
        <v>This field is mandatory</v>
      </c>
      <c r="L64" s="186"/>
    </row>
    <row r="65" spans="2:12" ht="15.5" thickBot="1" x14ac:dyDescent="0.35">
      <c r="B65" s="164"/>
      <c r="C65" s="165"/>
      <c r="D65" s="239"/>
      <c r="E65" s="174"/>
      <c r="F65" s="175"/>
      <c r="G65" s="167"/>
      <c r="H65" s="230"/>
      <c r="I65" s="188"/>
      <c r="J65" s="206"/>
      <c r="K65" s="234"/>
      <c r="L65" s="186"/>
    </row>
    <row r="66" spans="2:12" ht="28" customHeight="1" thickBot="1" x14ac:dyDescent="0.35">
      <c r="B66" s="164"/>
      <c r="C66" s="165" t="s">
        <v>379</v>
      </c>
      <c r="D66" s="173" t="s">
        <v>95</v>
      </c>
      <c r="E66" s="174"/>
      <c r="F66" s="235"/>
      <c r="G66" s="167"/>
      <c r="H66" s="230"/>
      <c r="I66" s="188"/>
      <c r="J66" s="206">
        <f>--(F66="")</f>
        <v>1</v>
      </c>
      <c r="K66" s="236" t="str">
        <f>IF(J66&lt;&gt;0,"This field is mandatory","")</f>
        <v>This field is mandatory</v>
      </c>
      <c r="L66" s="186"/>
    </row>
    <row r="67" spans="2:12" ht="15.5" thickBot="1" x14ac:dyDescent="0.35">
      <c r="B67" s="164"/>
      <c r="C67" s="165"/>
      <c r="D67" s="175"/>
      <c r="E67" s="174"/>
      <c r="F67" s="175"/>
      <c r="G67" s="167"/>
      <c r="H67" s="182"/>
      <c r="I67" s="188"/>
      <c r="J67" s="206"/>
      <c r="K67" s="189"/>
      <c r="L67" s="186"/>
    </row>
    <row r="68" spans="2:12" ht="37.5" customHeight="1" thickBot="1" x14ac:dyDescent="0.35">
      <c r="B68" s="164"/>
      <c r="C68" s="165" t="s">
        <v>381</v>
      </c>
      <c r="D68" s="173" t="s">
        <v>94</v>
      </c>
      <c r="E68" s="174"/>
      <c r="F68" s="235"/>
      <c r="G68" s="167"/>
      <c r="H68" s="182"/>
      <c r="I68" s="188"/>
      <c r="J68" s="206">
        <f>--(F68="")</f>
        <v>1</v>
      </c>
      <c r="K68" s="236" t="str">
        <f>IF(J68&lt;&gt;0,"This field is mandatory","")</f>
        <v>This field is mandatory</v>
      </c>
      <c r="L68" s="186"/>
    </row>
    <row r="69" spans="2:12" ht="15" x14ac:dyDescent="0.3">
      <c r="B69" s="164"/>
      <c r="C69" s="165"/>
      <c r="D69" s="175"/>
      <c r="E69" s="174"/>
      <c r="F69" s="175"/>
      <c r="G69" s="167"/>
      <c r="H69" s="182"/>
      <c r="I69" s="188"/>
      <c r="J69" s="206"/>
      <c r="K69" s="189"/>
      <c r="L69" s="186"/>
    </row>
    <row r="70" spans="2:12" ht="15" x14ac:dyDescent="0.3">
      <c r="B70" s="164"/>
      <c r="C70" s="165" t="s">
        <v>382</v>
      </c>
      <c r="D70" s="173" t="s">
        <v>76</v>
      </c>
      <c r="E70" s="174"/>
      <c r="F70" s="214"/>
      <c r="G70" s="167"/>
      <c r="H70" s="182"/>
      <c r="I70" s="188"/>
      <c r="J70" s="206"/>
      <c r="K70" s="189"/>
      <c r="L70" s="186"/>
    </row>
    <row r="71" spans="2:12" ht="15" x14ac:dyDescent="0.3">
      <c r="B71" s="164"/>
      <c r="C71" s="165"/>
      <c r="D71" s="214"/>
      <c r="E71" s="174"/>
      <c r="F71" s="214"/>
      <c r="G71" s="167"/>
      <c r="H71" s="182"/>
      <c r="I71" s="188"/>
      <c r="J71" s="206"/>
      <c r="K71" s="189"/>
      <c r="L71" s="186"/>
    </row>
    <row r="72" spans="2:12" ht="58.75" customHeight="1" x14ac:dyDescent="0.3">
      <c r="B72" s="164"/>
      <c r="C72" s="165"/>
      <c r="D72" s="553"/>
      <c r="E72" s="554"/>
      <c r="F72" s="555"/>
      <c r="G72" s="167"/>
      <c r="H72" s="182"/>
      <c r="I72" s="188"/>
      <c r="J72" s="206"/>
      <c r="K72" s="189"/>
      <c r="L72" s="186"/>
    </row>
    <row r="73" spans="2:12" ht="15" x14ac:dyDescent="0.3">
      <c r="B73" s="152"/>
      <c r="C73" s="153"/>
      <c r="D73" s="231"/>
      <c r="E73" s="193"/>
      <c r="F73" s="231"/>
      <c r="G73" s="195"/>
      <c r="H73" s="182"/>
      <c r="I73" s="188"/>
      <c r="J73" s="215"/>
      <c r="K73" s="216"/>
      <c r="L73" s="186"/>
    </row>
    <row r="74" spans="2:12" ht="15" x14ac:dyDescent="0.3">
      <c r="B74" s="164"/>
      <c r="C74" s="165"/>
      <c r="D74" s="214"/>
      <c r="E74" s="174"/>
      <c r="F74" s="214"/>
      <c r="G74" s="167"/>
      <c r="H74" s="198"/>
      <c r="I74" s="199"/>
      <c r="J74" s="217"/>
      <c r="K74" s="189"/>
      <c r="L74" s="186"/>
    </row>
    <row r="75" spans="2:12" ht="15" x14ac:dyDescent="0.3">
      <c r="B75" s="164"/>
      <c r="C75" s="165"/>
      <c r="D75" s="175"/>
      <c r="E75" s="174"/>
      <c r="F75" s="175"/>
      <c r="G75" s="167"/>
      <c r="H75" s="182"/>
      <c r="I75" s="188"/>
      <c r="J75" s="206"/>
      <c r="K75" s="189"/>
      <c r="L75" s="186"/>
    </row>
    <row r="76" spans="2:12" ht="15.5" thickBot="1" x14ac:dyDescent="0.35">
      <c r="B76" s="164" t="s">
        <v>383</v>
      </c>
      <c r="C76" s="165"/>
      <c r="D76" s="175"/>
      <c r="E76" s="174"/>
      <c r="F76" s="175"/>
      <c r="G76" s="167"/>
      <c r="H76" s="182"/>
      <c r="I76" s="188"/>
      <c r="J76" s="206"/>
      <c r="K76" s="189"/>
      <c r="L76" s="186"/>
    </row>
    <row r="77" spans="2:12" ht="25.5" customHeight="1" thickBot="1" x14ac:dyDescent="0.35">
      <c r="B77" s="164"/>
      <c r="C77" s="165" t="s">
        <v>384</v>
      </c>
      <c r="D77" s="214" t="s">
        <v>84</v>
      </c>
      <c r="E77" s="174"/>
      <c r="F77" s="204"/>
      <c r="G77" s="167"/>
      <c r="H77" s="182"/>
      <c r="I77" s="188"/>
      <c r="J77" s="206">
        <f>--(F77="")</f>
        <v>1</v>
      </c>
      <c r="K77" s="205" t="str">
        <f>IF(J77=1,"This field is mandatory","")</f>
        <v>This field is mandatory</v>
      </c>
      <c r="L77" s="186"/>
    </row>
    <row r="78" spans="2:12" ht="15.5" thickBot="1" x14ac:dyDescent="0.35">
      <c r="B78" s="164"/>
      <c r="C78" s="165"/>
      <c r="D78" s="175"/>
      <c r="E78" s="174"/>
      <c r="F78" s="175"/>
      <c r="G78" s="167"/>
      <c r="H78" s="182"/>
      <c r="I78" s="188"/>
      <c r="J78" s="206"/>
      <c r="K78" s="189"/>
      <c r="L78" s="186"/>
    </row>
    <row r="79" spans="2:12" ht="42.75" customHeight="1" thickBot="1" x14ac:dyDescent="0.35">
      <c r="B79" s="164"/>
      <c r="C79" s="165" t="s">
        <v>385</v>
      </c>
      <c r="D79" s="214" t="s">
        <v>85</v>
      </c>
      <c r="E79" s="174"/>
      <c r="F79" s="204"/>
      <c r="G79" s="167"/>
      <c r="H79" s="182"/>
      <c r="I79" s="188"/>
      <c r="J79" s="206">
        <f>--(F79="")</f>
        <v>1</v>
      </c>
      <c r="K79" s="228" t="str">
        <f>IF(J79=1,"This field is mandatory","")</f>
        <v>This field is mandatory</v>
      </c>
      <c r="L79" s="186"/>
    </row>
    <row r="80" spans="2:12" ht="15" x14ac:dyDescent="0.3">
      <c r="B80" s="164"/>
      <c r="C80" s="165"/>
      <c r="D80" s="175"/>
      <c r="E80" s="174"/>
      <c r="F80" s="175"/>
      <c r="G80" s="167"/>
      <c r="H80" s="182"/>
      <c r="I80" s="188"/>
      <c r="J80" s="206"/>
      <c r="K80" s="189"/>
      <c r="L80" s="186"/>
    </row>
    <row r="81" spans="2:12" ht="58.4" customHeight="1" thickBot="1" x14ac:dyDescent="0.35">
      <c r="B81" s="164"/>
      <c r="C81" s="165" t="s">
        <v>386</v>
      </c>
      <c r="D81" s="220" t="s">
        <v>77</v>
      </c>
      <c r="E81" s="174"/>
      <c r="F81" s="174"/>
      <c r="G81" s="167"/>
      <c r="H81" s="182"/>
      <c r="I81" s="188"/>
      <c r="J81" s="206"/>
      <c r="K81" s="434"/>
      <c r="L81" s="186"/>
    </row>
    <row r="82" spans="2:12" ht="114.65" customHeight="1" thickBot="1" x14ac:dyDescent="0.35">
      <c r="B82" s="164"/>
      <c r="C82" s="165"/>
      <c r="D82" s="556"/>
      <c r="E82" s="557"/>
      <c r="F82" s="558"/>
      <c r="G82" s="167"/>
      <c r="H82" s="182"/>
      <c r="I82" s="188"/>
      <c r="J82" s="206">
        <f>IF(AND(F77&lt;&gt;F79,D82=""),1,IF(AND(F77=F79,D82&lt;&gt;""),1,0))</f>
        <v>0</v>
      </c>
      <c r="K82" s="212" t="str">
        <f>IF(AND(F77&lt;&gt;F79,D82=""),"An explanation must be entered into field Q7(c) to explain the difference between the values in Q7(a) and Q7(b)",IF(AND(F77=F79,D82&lt;&gt;""),"No explanation required, it should be left blank",""))</f>
        <v/>
      </c>
      <c r="L82" s="186"/>
    </row>
    <row r="83" spans="2:12" ht="15" x14ac:dyDescent="0.3">
      <c r="B83" s="152"/>
      <c r="C83" s="153"/>
      <c r="D83" s="194"/>
      <c r="E83" s="193"/>
      <c r="F83" s="194"/>
      <c r="G83" s="195"/>
      <c r="H83" s="182"/>
      <c r="I83" s="188"/>
      <c r="J83" s="215"/>
      <c r="K83" s="216"/>
      <c r="L83" s="186"/>
    </row>
    <row r="84" spans="2:12" ht="15" x14ac:dyDescent="0.3">
      <c r="B84" s="164"/>
      <c r="C84" s="165"/>
      <c r="D84" s="214"/>
      <c r="E84" s="174"/>
      <c r="F84" s="175"/>
      <c r="G84" s="167"/>
      <c r="H84" s="198"/>
      <c r="I84" s="199"/>
      <c r="J84" s="217"/>
      <c r="K84" s="189"/>
      <c r="L84" s="186"/>
    </row>
    <row r="85" spans="2:12" ht="15.5" thickBot="1" x14ac:dyDescent="0.35">
      <c r="B85" s="164" t="s">
        <v>366</v>
      </c>
      <c r="C85" s="165"/>
      <c r="D85" s="175"/>
      <c r="E85" s="174"/>
      <c r="F85" s="175"/>
      <c r="G85" s="167"/>
      <c r="H85" s="182"/>
      <c r="I85" s="188"/>
      <c r="J85" s="206"/>
      <c r="K85" s="189"/>
      <c r="L85" s="186"/>
    </row>
    <row r="86" spans="2:12" ht="44.25" customHeight="1" thickBot="1" x14ac:dyDescent="0.35">
      <c r="B86" s="164"/>
      <c r="C86" s="165" t="s">
        <v>432</v>
      </c>
      <c r="D86" s="220" t="s">
        <v>57</v>
      </c>
      <c r="E86" s="174"/>
      <c r="F86" s="479"/>
      <c r="G86" s="167"/>
      <c r="H86" s="182"/>
      <c r="I86" s="188"/>
      <c r="J86" s="206">
        <f>--(F86="")</f>
        <v>1</v>
      </c>
      <c r="K86" s="228" t="str">
        <f>IF(J86=1,"This field is mandatory","")</f>
        <v>This field is mandatory</v>
      </c>
      <c r="L86" s="186"/>
    </row>
    <row r="87" spans="2:12" ht="15" customHeight="1" thickBot="1" x14ac:dyDescent="0.35">
      <c r="B87" s="164"/>
      <c r="C87" s="165"/>
      <c r="D87" s="240"/>
      <c r="E87" s="174"/>
      <c r="F87" s="175"/>
      <c r="G87" s="167"/>
      <c r="H87" s="182"/>
      <c r="I87" s="188"/>
      <c r="J87" s="206"/>
      <c r="K87" s="189"/>
      <c r="L87" s="186"/>
    </row>
    <row r="88" spans="2:12" ht="29.25" customHeight="1" thickBot="1" x14ac:dyDescent="0.35">
      <c r="B88" s="164"/>
      <c r="C88" s="165" t="s">
        <v>433</v>
      </c>
      <c r="D88" s="220" t="s">
        <v>499</v>
      </c>
      <c r="E88" s="174"/>
      <c r="F88" s="480"/>
      <c r="G88" s="167"/>
      <c r="H88" s="182"/>
      <c r="I88" s="188"/>
      <c r="J88" s="206">
        <f>--(F88="")</f>
        <v>1</v>
      </c>
      <c r="K88" s="228" t="str">
        <f>IF(J88=1,"This field is mandatory","")</f>
        <v>This field is mandatory</v>
      </c>
      <c r="L88" s="186"/>
    </row>
    <row r="89" spans="2:12" ht="29.25" customHeight="1" x14ac:dyDescent="0.3">
      <c r="B89" s="152"/>
      <c r="C89" s="153"/>
      <c r="D89" s="226"/>
      <c r="E89" s="193"/>
      <c r="F89" s="226"/>
      <c r="G89" s="195"/>
      <c r="H89" s="182"/>
      <c r="I89" s="188"/>
      <c r="J89" s="215"/>
      <c r="K89" s="232"/>
      <c r="L89" s="186"/>
    </row>
    <row r="90" spans="2:12" ht="15" customHeight="1" thickBot="1" x14ac:dyDescent="0.35">
      <c r="B90" s="164"/>
      <c r="C90" s="165"/>
      <c r="D90" s="175"/>
      <c r="E90" s="174"/>
      <c r="F90" s="175"/>
      <c r="G90" s="167"/>
      <c r="H90" s="198"/>
      <c r="I90" s="199"/>
      <c r="J90" s="217"/>
      <c r="K90" s="189"/>
      <c r="L90" s="186"/>
    </row>
    <row r="91" spans="2:12" ht="22.5" customHeight="1" thickBot="1" x14ac:dyDescent="0.35">
      <c r="B91" s="164" t="s">
        <v>367</v>
      </c>
      <c r="C91" s="165"/>
      <c r="D91" s="173" t="s">
        <v>16</v>
      </c>
      <c r="E91" s="241"/>
      <c r="F91" s="481"/>
      <c r="G91" s="167"/>
      <c r="H91" s="182"/>
      <c r="I91" s="188"/>
      <c r="J91" s="206">
        <f>--(F91="")</f>
        <v>1</v>
      </c>
      <c r="K91" s="228" t="str">
        <f>IF(J91=1,"This field is mandatory","")</f>
        <v>This field is mandatory</v>
      </c>
      <c r="L91" s="186"/>
    </row>
    <row r="92" spans="2:12" ht="15" x14ac:dyDescent="0.3">
      <c r="B92" s="152"/>
      <c r="C92" s="153"/>
      <c r="D92" s="247"/>
      <c r="E92" s="154"/>
      <c r="F92" s="247"/>
      <c r="G92" s="195"/>
      <c r="H92" s="246"/>
      <c r="I92" s="244"/>
      <c r="J92" s="248"/>
      <c r="K92" s="216"/>
      <c r="L92" s="186"/>
    </row>
    <row r="93" spans="2:12" ht="21.65" customHeight="1" thickBot="1" x14ac:dyDescent="0.35">
      <c r="B93" s="249"/>
      <c r="C93" s="158"/>
      <c r="D93" s="214"/>
      <c r="E93" s="166"/>
      <c r="F93" s="158"/>
      <c r="G93" s="167"/>
      <c r="H93" s="250"/>
      <c r="I93" s="251"/>
      <c r="J93" s="252"/>
      <c r="K93" s="189"/>
      <c r="L93" s="186"/>
    </row>
    <row r="94" spans="2:12" ht="15.5" thickBot="1" x14ac:dyDescent="0.35">
      <c r="B94" s="249" t="s">
        <v>368</v>
      </c>
      <c r="C94" s="165"/>
      <c r="D94" s="173" t="s">
        <v>17</v>
      </c>
      <c r="E94" s="241"/>
      <c r="F94" s="482"/>
      <c r="G94" s="167"/>
      <c r="H94" s="243"/>
      <c r="I94" s="244"/>
      <c r="J94" s="245">
        <f>--(F94="")</f>
        <v>1</v>
      </c>
      <c r="K94" s="228" t="str">
        <f>IF(J94=1,"This field is mandatory","")</f>
        <v>This field is mandatory</v>
      </c>
      <c r="L94" s="186"/>
    </row>
    <row r="95" spans="2:12" ht="15" x14ac:dyDescent="0.3">
      <c r="B95" s="249"/>
      <c r="C95" s="446"/>
      <c r="D95" s="214"/>
      <c r="E95" s="174"/>
      <c r="F95" s="175"/>
      <c r="G95" s="447"/>
      <c r="H95" s="255"/>
      <c r="I95" s="256"/>
      <c r="J95" s="449"/>
      <c r="K95" s="254"/>
      <c r="L95" s="186"/>
    </row>
    <row r="96" spans="2:12" ht="15.5" thickBot="1" x14ac:dyDescent="0.35">
      <c r="B96" s="489"/>
      <c r="C96" s="485"/>
      <c r="D96" s="486"/>
      <c r="E96" s="487"/>
      <c r="F96" s="488"/>
      <c r="G96" s="490"/>
      <c r="H96" s="243"/>
      <c r="I96" s="244"/>
      <c r="J96" s="248"/>
      <c r="K96" s="491"/>
      <c r="L96" s="186"/>
    </row>
    <row r="97" spans="1:12" ht="48.65" customHeight="1" thickBot="1" x14ac:dyDescent="0.35">
      <c r="B97" s="164" t="s">
        <v>364</v>
      </c>
      <c r="C97" s="446"/>
      <c r="D97" s="220" t="s">
        <v>436</v>
      </c>
      <c r="E97" s="567"/>
      <c r="F97" s="568"/>
      <c r="G97" s="447"/>
      <c r="H97" s="253"/>
      <c r="I97" s="251"/>
      <c r="J97" s="257"/>
      <c r="K97" s="189"/>
      <c r="L97" s="186"/>
    </row>
    <row r="98" spans="1:12" ht="15.5" thickBot="1" x14ac:dyDescent="0.35">
      <c r="B98" s="450"/>
      <c r="C98" s="451"/>
      <c r="D98" s="452"/>
      <c r="E98" s="453"/>
      <c r="F98" s="454"/>
      <c r="G98" s="455"/>
      <c r="H98" s="456"/>
      <c r="I98" s="457"/>
      <c r="J98" s="458"/>
      <c r="K98" s="459"/>
      <c r="L98" s="186"/>
    </row>
    <row r="99" spans="1:12" ht="17.5" customHeight="1" x14ac:dyDescent="0.3">
      <c r="B99" s="460"/>
      <c r="C99" s="460"/>
      <c r="D99" s="461"/>
      <c r="E99" s="565"/>
      <c r="F99" s="565"/>
      <c r="G99" s="460"/>
      <c r="H99" s="462"/>
      <c r="I99" s="463"/>
      <c r="J99" s="463"/>
      <c r="K99" s="461"/>
      <c r="L99" s="186"/>
    </row>
    <row r="100" spans="1:12" ht="15" x14ac:dyDescent="0.3">
      <c r="B100" s="460"/>
      <c r="C100" s="460"/>
      <c r="D100" s="461"/>
      <c r="E100" s="464"/>
      <c r="F100" s="465"/>
      <c r="G100" s="460"/>
      <c r="H100" s="462"/>
      <c r="I100" s="463"/>
      <c r="J100" s="463"/>
      <c r="K100" s="461"/>
      <c r="L100" s="186"/>
    </row>
    <row r="101" spans="1:12" ht="15" x14ac:dyDescent="0.3">
      <c r="A101" s="448"/>
      <c r="B101" s="460"/>
      <c r="C101" s="460"/>
      <c r="D101" s="461"/>
      <c r="E101" s="464"/>
      <c r="F101" s="465"/>
      <c r="G101" s="460"/>
      <c r="H101" s="462"/>
      <c r="I101" s="463"/>
      <c r="J101" s="463"/>
      <c r="K101" s="461"/>
      <c r="L101" s="186"/>
    </row>
    <row r="102" spans="1:12" ht="15" x14ac:dyDescent="0.3">
      <c r="A102" s="448"/>
      <c r="B102" s="460"/>
      <c r="C102" s="460"/>
      <c r="D102" s="461"/>
      <c r="E102" s="565"/>
      <c r="F102" s="565"/>
      <c r="G102" s="465"/>
      <c r="H102" s="462"/>
      <c r="I102" s="463"/>
      <c r="J102" s="463"/>
      <c r="K102" s="461"/>
      <c r="L102" s="186"/>
    </row>
    <row r="103" spans="1:12" ht="10" customHeight="1" x14ac:dyDescent="0.3">
      <c r="A103" s="448"/>
      <c r="B103" s="460"/>
      <c r="C103" s="460"/>
      <c r="D103" s="461"/>
      <c r="E103" s="464"/>
      <c r="F103" s="465"/>
      <c r="G103" s="465"/>
      <c r="H103" s="462"/>
      <c r="I103" s="463"/>
      <c r="J103" s="463"/>
      <c r="K103" s="465"/>
      <c r="L103" s="186"/>
    </row>
    <row r="104" spans="1:12" ht="10" customHeight="1" x14ac:dyDescent="0.3">
      <c r="A104" s="448"/>
      <c r="B104" s="460"/>
      <c r="C104" s="460"/>
      <c r="D104" s="566"/>
      <c r="E104" s="566"/>
      <c r="F104" s="465"/>
      <c r="G104" s="465"/>
      <c r="H104" s="462"/>
      <c r="I104" s="463"/>
      <c r="J104" s="463"/>
      <c r="K104" s="465"/>
      <c r="L104" s="186"/>
    </row>
    <row r="105" spans="1:12" ht="15.75" customHeight="1" x14ac:dyDescent="0.3">
      <c r="B105" s="460"/>
      <c r="C105" s="460"/>
      <c r="D105" s="465"/>
      <c r="E105" s="464"/>
      <c r="F105" s="465"/>
      <c r="G105" s="460"/>
      <c r="H105" s="462"/>
      <c r="I105" s="463"/>
      <c r="J105" s="463"/>
      <c r="K105" s="461"/>
      <c r="L105" s="186"/>
    </row>
    <row r="106" spans="1:12" ht="15" customHeight="1" x14ac:dyDescent="0.3">
      <c r="B106" s="460"/>
      <c r="C106" s="460"/>
      <c r="D106" s="461"/>
      <c r="E106" s="565"/>
      <c r="F106" s="565"/>
      <c r="G106" s="460"/>
      <c r="H106" s="462"/>
      <c r="I106" s="463"/>
      <c r="J106" s="463"/>
      <c r="K106" s="461"/>
      <c r="L106" s="186"/>
    </row>
    <row r="107" spans="1:12" ht="16" customHeight="1" x14ac:dyDescent="0.3">
      <c r="B107" s="460"/>
      <c r="C107" s="460"/>
      <c r="D107" s="461"/>
      <c r="E107" s="464"/>
      <c r="F107" s="465"/>
      <c r="G107" s="460"/>
      <c r="H107" s="462"/>
      <c r="I107" s="463"/>
      <c r="J107" s="463"/>
      <c r="K107" s="461"/>
      <c r="L107" s="186"/>
    </row>
    <row r="108" spans="1:12" ht="15.75" customHeight="1" x14ac:dyDescent="0.3">
      <c r="B108" s="460"/>
      <c r="C108" s="460"/>
      <c r="D108" s="461"/>
      <c r="E108" s="464"/>
      <c r="F108" s="465"/>
      <c r="G108" s="460"/>
      <c r="H108" s="462"/>
      <c r="I108" s="463"/>
      <c r="J108" s="463"/>
      <c r="K108" s="461"/>
    </row>
    <row r="109" spans="1:12" ht="18" customHeight="1" x14ac:dyDescent="0.3">
      <c r="B109" s="460"/>
      <c r="C109" s="460"/>
      <c r="D109" s="461"/>
      <c r="E109" s="565"/>
      <c r="F109" s="565"/>
      <c r="G109" s="460"/>
      <c r="H109" s="462"/>
      <c r="I109" s="463"/>
      <c r="J109" s="463"/>
      <c r="K109" s="461"/>
    </row>
    <row r="110" spans="1:12" ht="16" customHeight="1" x14ac:dyDescent="0.3">
      <c r="B110" s="460"/>
      <c r="C110" s="460"/>
      <c r="D110" s="461"/>
      <c r="E110" s="464"/>
      <c r="F110" s="465"/>
      <c r="G110" s="460"/>
      <c r="H110" s="462"/>
      <c r="I110" s="463"/>
      <c r="J110" s="463"/>
      <c r="K110" s="461"/>
    </row>
    <row r="111" spans="1:12" ht="21.65" customHeight="1" x14ac:dyDescent="0.3">
      <c r="B111" s="460"/>
      <c r="C111" s="460"/>
      <c r="D111" s="461"/>
      <c r="E111" s="464"/>
      <c r="F111" s="465"/>
      <c r="G111" s="460"/>
      <c r="H111" s="462"/>
      <c r="I111" s="463"/>
      <c r="J111" s="463"/>
      <c r="K111" s="461"/>
    </row>
    <row r="112" spans="1:12" ht="17.5" customHeight="1" x14ac:dyDescent="0.3">
      <c r="B112" s="460"/>
      <c r="C112" s="460"/>
      <c r="D112" s="461"/>
      <c r="E112" s="565"/>
      <c r="F112" s="565"/>
      <c r="G112" s="460"/>
      <c r="H112" s="462"/>
      <c r="I112" s="463"/>
      <c r="J112" s="463"/>
      <c r="K112" s="461"/>
    </row>
    <row r="113" spans="2:12" ht="19" customHeight="1" x14ac:dyDescent="0.3">
      <c r="B113" s="460"/>
      <c r="C113" s="460"/>
      <c r="D113" s="461"/>
      <c r="E113" s="464"/>
      <c r="F113" s="465"/>
      <c r="G113" s="460"/>
      <c r="H113" s="462"/>
      <c r="I113" s="463"/>
      <c r="J113" s="463"/>
      <c r="K113" s="461"/>
    </row>
    <row r="114" spans="2:12" ht="17.149999999999999" customHeight="1" x14ac:dyDescent="0.3">
      <c r="B114" s="460"/>
      <c r="C114" s="460"/>
      <c r="D114" s="461"/>
      <c r="E114" s="464"/>
      <c r="F114" s="465"/>
      <c r="G114" s="460"/>
      <c r="H114" s="462"/>
      <c r="I114" s="463"/>
      <c r="J114" s="463"/>
      <c r="K114" s="461"/>
    </row>
    <row r="115" spans="2:12" ht="20.9" customHeight="1" x14ac:dyDescent="0.3">
      <c r="B115" s="460"/>
      <c r="C115" s="460"/>
      <c r="D115" s="461"/>
      <c r="E115" s="565"/>
      <c r="F115" s="565"/>
      <c r="G115" s="460"/>
      <c r="H115" s="462"/>
      <c r="I115" s="463"/>
      <c r="J115" s="463"/>
      <c r="K115" s="461"/>
    </row>
    <row r="116" spans="2:12" ht="15" customHeight="1" x14ac:dyDescent="0.3">
      <c r="B116" s="466"/>
      <c r="C116" s="466"/>
      <c r="D116" s="461"/>
      <c r="E116" s="464"/>
      <c r="F116" s="465"/>
      <c r="G116" s="460"/>
      <c r="H116" s="462"/>
      <c r="I116" s="463"/>
      <c r="J116" s="463"/>
      <c r="K116" s="461"/>
    </row>
    <row r="117" spans="2:12" ht="36.75" customHeight="1" x14ac:dyDescent="0.3"/>
    <row r="118" spans="2:12" ht="15.75" customHeight="1" x14ac:dyDescent="0.3">
      <c r="L118" s="186"/>
    </row>
    <row r="119" spans="2:12" ht="15.75" customHeight="1" x14ac:dyDescent="0.3">
      <c r="L119" s="186"/>
    </row>
    <row r="120" spans="2:12" ht="15.75" customHeight="1" x14ac:dyDescent="0.3">
      <c r="L120" s="186"/>
    </row>
    <row r="121" spans="2:12" x14ac:dyDescent="0.3">
      <c r="L121" s="186"/>
    </row>
    <row r="122" spans="2:12" x14ac:dyDescent="0.3">
      <c r="L122" s="186"/>
    </row>
    <row r="123" spans="2:12" x14ac:dyDescent="0.3">
      <c r="L123" s="186"/>
    </row>
    <row r="124" spans="2:12" ht="15.75" customHeight="1" x14ac:dyDescent="0.3">
      <c r="L124" s="186"/>
    </row>
    <row r="125" spans="2:12" ht="15.75" customHeight="1" x14ac:dyDescent="0.3">
      <c r="L125" s="186"/>
    </row>
    <row r="127" spans="2:12" ht="15.75" customHeight="1" x14ac:dyDescent="0.3"/>
    <row r="128" spans="2:12" ht="15.75" customHeight="1" x14ac:dyDescent="0.3"/>
    <row r="129" spans="12:12" ht="15.75" customHeight="1" x14ac:dyDescent="0.3"/>
    <row r="130" spans="12:12" ht="15.75" customHeight="1" x14ac:dyDescent="0.3">
      <c r="L130" s="186"/>
    </row>
    <row r="131" spans="12:12" ht="25.5" customHeight="1" x14ac:dyDescent="0.3">
      <c r="L131" s="186"/>
    </row>
    <row r="132" spans="12:12" ht="15.75" customHeight="1" x14ac:dyDescent="0.3">
      <c r="L132" s="186"/>
    </row>
    <row r="133" spans="12:12" ht="25.5" customHeight="1" x14ac:dyDescent="0.3">
      <c r="L133" s="186"/>
    </row>
    <row r="134" spans="12:12" ht="15.75" customHeight="1" x14ac:dyDescent="0.3">
      <c r="L134" s="186"/>
    </row>
    <row r="135" spans="12:12" ht="15" customHeight="1" x14ac:dyDescent="0.3"/>
    <row r="136" spans="12:12" ht="15" customHeight="1" x14ac:dyDescent="0.3"/>
    <row r="137" spans="12:12" ht="15" customHeight="1" x14ac:dyDescent="0.3"/>
    <row r="138" spans="12:12" ht="15" customHeight="1" x14ac:dyDescent="0.3"/>
    <row r="140" spans="12:12" ht="15" customHeight="1" x14ac:dyDescent="0.3"/>
    <row r="141" spans="12:12" ht="15" customHeight="1" x14ac:dyDescent="0.3"/>
    <row r="142" spans="12:12" ht="15" customHeight="1" x14ac:dyDescent="0.3"/>
    <row r="144" spans="12:12" ht="15" customHeight="1" x14ac:dyDescent="0.3"/>
  </sheetData>
  <sheetProtection algorithmName="SHA-512" hashValue="z9SY/XWfiK9Mb+oa0vROsotpFdnH5Q2GLGVAWm8mav4AwQ1Rcxn0/sklSzpMzBf23+suEAb7GwI5/rjuknjiLw==" saltValue="AbNgvv0Xt5E0HSu8AuKEbQ==" spinCount="100000" sheet="1" selectLockedCells="1"/>
  <mergeCells count="14">
    <mergeCell ref="E112:F112"/>
    <mergeCell ref="E115:F115"/>
    <mergeCell ref="D104:E104"/>
    <mergeCell ref="E97:F97"/>
    <mergeCell ref="E99:F99"/>
    <mergeCell ref="E106:F106"/>
    <mergeCell ref="E109:F109"/>
    <mergeCell ref="E102:F102"/>
    <mergeCell ref="B2:K2"/>
    <mergeCell ref="B3:K3"/>
    <mergeCell ref="D72:F72"/>
    <mergeCell ref="D82:F82"/>
    <mergeCell ref="D34:F34"/>
    <mergeCell ref="H4:J4"/>
  </mergeCells>
  <conditionalFormatting sqref="I5:J5">
    <cfRule type="cellIs" dxfId="35" priority="13" stopIfTrue="1" operator="equal">
      <formula>"Valid"</formula>
    </cfRule>
    <cfRule type="cellIs" dxfId="34" priority="14" operator="equal">
      <formula>"Invalid"</formula>
    </cfRule>
  </conditionalFormatting>
  <conditionalFormatting sqref="I6">
    <cfRule type="cellIs" dxfId="33" priority="9" operator="equal">
      <formula>"Valid"</formula>
    </cfRule>
    <cfRule type="cellIs" dxfId="32" priority="10" operator="equal">
      <formula>"""Valid"""</formula>
    </cfRule>
  </conditionalFormatting>
  <conditionalFormatting sqref="J6">
    <cfRule type="cellIs" dxfId="31" priority="5" operator="equal">
      <formula>"Valid"</formula>
    </cfRule>
    <cfRule type="cellIs" dxfId="30" priority="6" operator="equal">
      <formula>"""Valid"""</formula>
    </cfRule>
  </conditionalFormatting>
  <conditionalFormatting sqref="K5">
    <cfRule type="cellIs" dxfId="29" priority="3" operator="equal">
      <formula>"Invalid"</formula>
    </cfRule>
    <cfRule type="cellIs" dxfId="28" priority="4" operator="equal">
      <formula>"Valid"</formula>
    </cfRule>
  </conditionalFormatting>
  <conditionalFormatting sqref="K4">
    <cfRule type="cellIs" dxfId="27" priority="1" operator="equal">
      <formula>"Invalid"</formula>
    </cfRule>
    <cfRule type="cellIs" dxfId="26" priority="2" operator="equal">
      <formula>"Valid"</formula>
    </cfRule>
  </conditionalFormatting>
  <dataValidations xWindow="886" yWindow="412" count="7">
    <dataValidation type="whole" operator="greaterThanOrEqual" allowBlank="1" showInputMessage="1" showErrorMessage="1" sqref="F10 F8 F77 F79 F64 F52 F50 F48 F28 F26 F30 F56 F58 F60 F66">
      <formula1>0</formula1>
    </dataValidation>
    <dataValidation type="whole" operator="greaterThanOrEqual" allowBlank="1" showErrorMessage="1" error="Value should be greater than or equal to 0" promptTitle="Number Of MiFid Clients" prompt="Value should be greater than or equal to 0" sqref="F20">
      <formula1>0</formula1>
    </dataValidation>
    <dataValidation type="decimal" operator="greaterThanOrEqual" allowBlank="1" showErrorMessage="1" error="Enter the total value of client funds " promptTitle="Total value of client funds " prompt="Enter the total value of client funds " sqref="F12">
      <formula1>0</formula1>
    </dataValidation>
    <dataValidation type="date" allowBlank="1" showInputMessage="1" showErrorMessage="1" sqref="F88">
      <formula1>25569</formula1>
      <formula2>54789</formula2>
    </dataValidation>
    <dataValidation type="whole" operator="greaterThanOrEqual" allowBlank="1" showErrorMessage="1" error="Value should be greater than or equal to 0" promptTitle="Number Of MiFid Clients" prompt="Value should be greater than 0" sqref="F16">
      <formula1>0</formula1>
    </dataValidation>
    <dataValidation type="textLength" operator="lessThan" allowBlank="1" showErrorMessage="1" errorTitle="Max length exceeded" error="Max length is 500" sqref="E97:F97">
      <formula1>999</formula1>
    </dataValidation>
    <dataValidation type="whole" operator="greaterThanOrEqual" allowBlank="1" showInputMessage="1" showErrorMessage="1" sqref="F68">
      <formula1>0</formula1>
    </dataValidation>
  </dataValidations>
  <pageMargins left="0.7" right="0.7" top="0.75" bottom="0.75" header="0.3" footer="0.3"/>
  <pageSetup paperSize="8" orientation="portrait" r:id="rId1"/>
  <headerFooter alignWithMargins="0">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xWindow="886" yWindow="412" count="1">
        <x14:dataValidation type="list" allowBlank="1" showInputMessage="1" showErrorMessage="1">
          <x14:formula1>
            <xm:f>'Dropdown menu'!$C$2:$C$4</xm:f>
          </x14:formula1>
          <xm:sqref>F39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fitToPage="1"/>
  </sheetPr>
  <dimension ref="A1:R98"/>
  <sheetViews>
    <sheetView showGridLines="0" zoomScaleNormal="100" workbookViewId="0">
      <selection activeCell="D34" sqref="D34"/>
    </sheetView>
  </sheetViews>
  <sheetFormatPr defaultColWidth="9.1796875" defaultRowHeight="14.5" x14ac:dyDescent="0.35"/>
  <cols>
    <col min="1" max="1" width="4.1796875" style="60" customWidth="1"/>
    <col min="2" max="2" width="11.1796875" style="60" customWidth="1"/>
    <col min="3" max="3" width="21.54296875" style="36" bestFit="1" customWidth="1"/>
    <col min="4" max="4" width="52.81640625" style="60" customWidth="1"/>
    <col min="5" max="5" width="14.453125" style="60" customWidth="1"/>
    <col min="6" max="6" width="19.453125" style="60" customWidth="1"/>
    <col min="7" max="7" width="25.54296875" style="60" customWidth="1"/>
    <col min="8" max="8" width="2.81640625" style="60" customWidth="1"/>
    <col min="9" max="9" width="41.453125" style="60" customWidth="1"/>
    <col min="10" max="10" width="2.54296875" style="60" customWidth="1"/>
    <col min="11" max="11" width="4" style="60" hidden="1" customWidth="1"/>
    <col min="12" max="12" width="8.1796875" style="60" hidden="1" customWidth="1"/>
    <col min="13" max="13" width="11.1796875" style="60" hidden="1" customWidth="1"/>
    <col min="14" max="14" width="11.81640625" style="60" hidden="1" customWidth="1"/>
    <col min="15" max="15" width="10.453125" style="60" hidden="1" customWidth="1"/>
    <col min="16" max="17" width="0" style="60" hidden="1" customWidth="1"/>
    <col min="18" max="18" width="0.54296875" style="60" customWidth="1"/>
    <col min="19" max="16384" width="9.1796875" style="60"/>
  </cols>
  <sheetData>
    <row r="1" spans="1:18" ht="15" thickBot="1" x14ac:dyDescent="0.4">
      <c r="A1" s="34"/>
      <c r="B1" s="34"/>
    </row>
    <row r="2" spans="1:18" ht="23.15" customHeight="1" thickBot="1" x14ac:dyDescent="0.4">
      <c r="B2" s="547" t="s">
        <v>4</v>
      </c>
      <c r="C2" s="570"/>
      <c r="D2" s="570"/>
      <c r="E2" s="570"/>
      <c r="F2" s="570"/>
      <c r="G2" s="570"/>
      <c r="H2" s="570"/>
      <c r="I2" s="570"/>
      <c r="J2" s="570"/>
      <c r="K2" s="570"/>
      <c r="L2" s="570"/>
      <c r="M2" s="570"/>
      <c r="N2" s="570"/>
      <c r="O2" s="571"/>
      <c r="P2" s="56"/>
      <c r="Q2" s="56"/>
      <c r="R2" s="54"/>
    </row>
    <row r="3" spans="1:18" ht="15" thickBot="1" x14ac:dyDescent="0.4">
      <c r="B3" s="572" t="s">
        <v>5</v>
      </c>
      <c r="C3" s="573"/>
      <c r="D3" s="573"/>
      <c r="E3" s="573"/>
      <c r="F3" s="574"/>
      <c r="G3" s="574"/>
      <c r="H3" s="573"/>
      <c r="I3" s="573"/>
      <c r="J3" s="573"/>
      <c r="K3" s="573"/>
      <c r="L3" s="573"/>
      <c r="M3" s="275"/>
      <c r="N3" s="275"/>
      <c r="O3" s="275"/>
      <c r="P3" s="275"/>
      <c r="Q3" s="275"/>
      <c r="R3" s="24"/>
    </row>
    <row r="4" spans="1:18" ht="15" customHeight="1" thickBot="1" x14ac:dyDescent="0.4">
      <c r="B4" s="580" t="s">
        <v>434</v>
      </c>
      <c r="C4" s="590" t="s">
        <v>12</v>
      </c>
      <c r="D4" s="591"/>
      <c r="E4" s="592"/>
      <c r="F4" s="314" t="s">
        <v>363</v>
      </c>
      <c r="G4" s="318" t="str">
        <f>IF(AND(M5="Valid",N5="Valid",Q10=0),"Valid","Invalid")</f>
        <v>Valid</v>
      </c>
      <c r="H4" s="277"/>
      <c r="I4" s="278"/>
      <c r="J4" s="278"/>
      <c r="K4" s="277"/>
      <c r="L4" s="277"/>
      <c r="M4" s="582" t="s">
        <v>397</v>
      </c>
      <c r="N4" s="583"/>
      <c r="O4" s="278"/>
      <c r="P4" s="278"/>
      <c r="Q4" s="278"/>
      <c r="R4" s="259"/>
    </row>
    <row r="5" spans="1:18" ht="15" thickBot="1" x14ac:dyDescent="0.4">
      <c r="A5" s="57"/>
      <c r="B5" s="581"/>
      <c r="C5" s="593"/>
      <c r="D5" s="594"/>
      <c r="E5" s="595"/>
      <c r="F5" s="279"/>
      <c r="G5" s="279"/>
      <c r="H5" s="278"/>
      <c r="I5" s="278"/>
      <c r="J5" s="278"/>
      <c r="K5" s="278"/>
      <c r="L5" s="278"/>
      <c r="M5" s="280" t="str">
        <f>IF( Q8_ValueOfClientFunds=Q1.1_ValueOfClientFunds,"Valid","Invalid")</f>
        <v>Valid</v>
      </c>
      <c r="N5" s="281" t="str">
        <f>IF( Q8_ValueOfClientFinancialInstruments=Q1.1_TotalValueOfClientFinancialInstruments,"Valid","Invalid")</f>
        <v>Valid</v>
      </c>
      <c r="O5" s="278"/>
      <c r="P5" s="278"/>
      <c r="Q5" s="278"/>
      <c r="R5" s="259"/>
    </row>
    <row r="6" spans="1:18" ht="15" thickBot="1" x14ac:dyDescent="0.4">
      <c r="B6" s="581"/>
      <c r="C6" s="593"/>
      <c r="D6" s="594"/>
      <c r="E6" s="595"/>
      <c r="F6" s="282"/>
      <c r="G6" s="282"/>
      <c r="H6" s="283"/>
      <c r="I6" s="433"/>
      <c r="J6" s="283"/>
      <c r="K6" s="283"/>
      <c r="L6" s="284" t="s">
        <v>396</v>
      </c>
      <c r="M6" s="285">
        <f xml:space="preserve"> Q8_ValueOfClientFunds</f>
        <v>0</v>
      </c>
      <c r="N6" s="286">
        <f>Q8_ValueOfClientFinancialInstruments</f>
        <v>0</v>
      </c>
      <c r="O6" s="278"/>
      <c r="P6" s="278"/>
      <c r="Q6" s="278"/>
      <c r="R6" s="259"/>
    </row>
    <row r="7" spans="1:18" ht="15" thickBot="1" x14ac:dyDescent="0.4">
      <c r="B7" s="581"/>
      <c r="C7" s="596"/>
      <c r="D7" s="597"/>
      <c r="E7" s="598"/>
      <c r="F7" s="282"/>
      <c r="G7" s="282"/>
      <c r="H7" s="283"/>
      <c r="I7" s="433"/>
      <c r="J7" s="283"/>
      <c r="K7" s="283"/>
      <c r="L7" s="283"/>
      <c r="M7" s="278"/>
      <c r="N7" s="278"/>
      <c r="O7" s="278"/>
      <c r="P7" s="278"/>
      <c r="Q7" s="278"/>
      <c r="R7" s="259"/>
    </row>
    <row r="8" spans="1:18" x14ac:dyDescent="0.35">
      <c r="B8" s="287"/>
      <c r="C8" s="288"/>
      <c r="D8" s="588" t="str">
        <f>IF(NOT(ISBLANK(F65)), F65,"")</f>
        <v/>
      </c>
      <c r="E8" s="589"/>
      <c r="F8" s="589"/>
      <c r="G8" s="589"/>
      <c r="H8" s="283"/>
      <c r="I8" s="433"/>
      <c r="J8" s="283"/>
      <c r="K8" s="585" t="s">
        <v>404</v>
      </c>
      <c r="L8" s="586"/>
      <c r="M8" s="586"/>
      <c r="N8" s="586"/>
      <c r="O8" s="586"/>
      <c r="P8" s="586"/>
      <c r="Q8" s="587"/>
      <c r="R8" s="259"/>
    </row>
    <row r="9" spans="1:18" ht="20.5" customHeight="1" thickBot="1" x14ac:dyDescent="0.4">
      <c r="B9" s="287"/>
      <c r="C9" s="288"/>
      <c r="D9" s="588" t="str">
        <f>IF(NOT(ISBLANK(G65)), G65,"")</f>
        <v/>
      </c>
      <c r="E9" s="589"/>
      <c r="F9" s="589"/>
      <c r="G9" s="589"/>
      <c r="H9" s="283"/>
      <c r="I9" s="433"/>
      <c r="J9" s="283"/>
      <c r="K9" s="283"/>
      <c r="L9" s="283"/>
      <c r="M9" s="278"/>
      <c r="N9" s="278"/>
      <c r="O9" s="278"/>
      <c r="P9" s="278"/>
      <c r="Q9" s="278"/>
      <c r="R9" s="259"/>
    </row>
    <row r="10" spans="1:18" ht="15" thickBot="1" x14ac:dyDescent="0.4">
      <c r="B10" s="287"/>
      <c r="C10" s="288"/>
      <c r="D10" s="289"/>
      <c r="E10" s="284"/>
      <c r="F10" s="282"/>
      <c r="G10" s="282"/>
      <c r="H10" s="283"/>
      <c r="I10" s="433"/>
      <c r="J10" s="283"/>
      <c r="K10" s="283"/>
      <c r="L10" s="283"/>
      <c r="M10" s="278"/>
      <c r="N10" s="582" t="s">
        <v>412</v>
      </c>
      <c r="O10" s="584"/>
      <c r="P10" s="583"/>
      <c r="Q10" s="290">
        <f>COUNTIF(Q13:Q62,"Invalid")</f>
        <v>0</v>
      </c>
      <c r="R10" s="259"/>
    </row>
    <row r="11" spans="1:18" ht="15" thickBot="1" x14ac:dyDescent="0.4">
      <c r="B11" s="291"/>
      <c r="C11" s="313" t="s">
        <v>483</v>
      </c>
      <c r="D11" s="313" t="s">
        <v>484</v>
      </c>
      <c r="E11" s="313" t="s">
        <v>485</v>
      </c>
      <c r="F11" s="313" t="s">
        <v>486</v>
      </c>
      <c r="G11" s="313" t="s">
        <v>487</v>
      </c>
      <c r="H11" s="283"/>
      <c r="I11" s="433"/>
      <c r="J11" s="283"/>
      <c r="K11" s="283"/>
      <c r="L11" s="292"/>
      <c r="M11" s="278"/>
      <c r="N11" s="278"/>
      <c r="O11" s="278"/>
      <c r="P11" s="278"/>
      <c r="Q11" s="278"/>
      <c r="R11" s="259"/>
    </row>
    <row r="12" spans="1:18" ht="25.75" customHeight="1" thickBot="1" x14ac:dyDescent="0.4">
      <c r="B12" s="313" t="s">
        <v>97</v>
      </c>
      <c r="C12" s="293" t="s">
        <v>413</v>
      </c>
      <c r="D12" s="294" t="s">
        <v>414</v>
      </c>
      <c r="E12" s="294" t="s">
        <v>415</v>
      </c>
      <c r="F12" s="293" t="s">
        <v>416</v>
      </c>
      <c r="G12" s="293" t="s">
        <v>417</v>
      </c>
      <c r="H12" s="283"/>
      <c r="I12" s="428"/>
      <c r="J12" s="283"/>
      <c r="K12" s="295" t="s">
        <v>403</v>
      </c>
      <c r="L12" s="296" t="s">
        <v>365</v>
      </c>
      <c r="M12" s="296" t="s">
        <v>355</v>
      </c>
      <c r="N12" s="296" t="s">
        <v>356</v>
      </c>
      <c r="O12" s="296" t="s">
        <v>357</v>
      </c>
      <c r="P12" s="296" t="s">
        <v>98</v>
      </c>
      <c r="Q12" s="297" t="s">
        <v>360</v>
      </c>
      <c r="R12" s="259"/>
    </row>
    <row r="13" spans="1:18" ht="15" thickBot="1" x14ac:dyDescent="0.4">
      <c r="B13" s="324">
        <v>1</v>
      </c>
      <c r="C13" s="406"/>
      <c r="D13" s="406"/>
      <c r="E13" s="204"/>
      <c r="F13" s="402"/>
      <c r="G13" s="402"/>
      <c r="H13" s="261"/>
      <c r="I13" s="429" t="str">
        <f>IF(Q13="Invalid","Missing data, please fill out all fields (a) to (e)","")</f>
        <v/>
      </c>
      <c r="J13" s="261"/>
      <c r="K13" s="265">
        <f t="shared" ref="K13" si="0">--(C13&lt;&gt;"")</f>
        <v>0</v>
      </c>
      <c r="L13" s="266">
        <f>IF(OR(D13="Please choose an option:",D13=""), 0,1)</f>
        <v>0</v>
      </c>
      <c r="M13" s="266">
        <f>IF(OR(E13="Please choose an option:",E13=""), 0,1)</f>
        <v>0</v>
      </c>
      <c r="N13" s="266">
        <f>IF(OR(F13="Please choose an option:",F13=""), 0,1)</f>
        <v>0</v>
      </c>
      <c r="O13" s="266">
        <f>IF(G13="",0,1)</f>
        <v>0</v>
      </c>
      <c r="P13" s="266">
        <f>SUM(K13:O13)</f>
        <v>0</v>
      </c>
      <c r="Q13" s="267" t="str">
        <f>IF(OR(P13=5,P13=0), "Valid", "Invalid")</f>
        <v>Valid</v>
      </c>
      <c r="R13" s="259"/>
    </row>
    <row r="14" spans="1:18" ht="15" thickBot="1" x14ac:dyDescent="0.4">
      <c r="B14" s="325">
        <f>B13+1</f>
        <v>2</v>
      </c>
      <c r="C14" s="406"/>
      <c r="D14" s="407"/>
      <c r="E14" s="204"/>
      <c r="F14" s="402"/>
      <c r="G14" s="402"/>
      <c r="H14" s="261"/>
      <c r="I14" s="429" t="str">
        <f t="shared" ref="I14:I62" si="1">IF(Q14="Invalid","Missing data, please fill out all fields (a) to (e)","")</f>
        <v/>
      </c>
      <c r="J14" s="261"/>
      <c r="K14" s="265">
        <f t="shared" ref="K14:K62" si="2">--(C14&lt;&gt;"")</f>
        <v>0</v>
      </c>
      <c r="L14" s="266">
        <f t="shared" ref="L14:L62" si="3">IF(OR(D14="Please choose an option:",D14=""), 0,1)</f>
        <v>0</v>
      </c>
      <c r="M14" s="266">
        <f t="shared" ref="M14:M62" si="4">IF(OR(E14="Please choose an option:",E14=""), 0,1)</f>
        <v>0</v>
      </c>
      <c r="N14" s="266">
        <f t="shared" ref="N14:N62" si="5">IF(OR(F14="Please choose an option:",F14=""), 0,1)</f>
        <v>0</v>
      </c>
      <c r="O14" s="266">
        <f t="shared" ref="O14:O62" si="6">IF(G14="",0,1)</f>
        <v>0</v>
      </c>
      <c r="P14" s="266">
        <f t="shared" ref="P14:P62" si="7">SUM(K14:O14)</f>
        <v>0</v>
      </c>
      <c r="Q14" s="267" t="str">
        <f t="shared" ref="Q14:Q62" si="8">IF(OR(P14=5,P14=0), "Valid", "Invalid")</f>
        <v>Valid</v>
      </c>
      <c r="R14" s="259"/>
    </row>
    <row r="15" spans="1:18" ht="15" thickBot="1" x14ac:dyDescent="0.4">
      <c r="B15" s="325">
        <f t="shared" ref="B15:B62" si="9">B14+1</f>
        <v>3</v>
      </c>
      <c r="C15" s="406"/>
      <c r="D15" s="406"/>
      <c r="E15" s="204"/>
      <c r="F15" s="402"/>
      <c r="G15" s="402"/>
      <c r="H15" s="261"/>
      <c r="I15" s="429" t="str">
        <f t="shared" si="1"/>
        <v/>
      </c>
      <c r="J15" s="261"/>
      <c r="K15" s="265">
        <f t="shared" si="2"/>
        <v>0</v>
      </c>
      <c r="L15" s="266">
        <f t="shared" si="3"/>
        <v>0</v>
      </c>
      <c r="M15" s="266">
        <f t="shared" si="4"/>
        <v>0</v>
      </c>
      <c r="N15" s="266">
        <f t="shared" si="5"/>
        <v>0</v>
      </c>
      <c r="O15" s="266">
        <f t="shared" si="6"/>
        <v>0</v>
      </c>
      <c r="P15" s="266">
        <f t="shared" si="7"/>
        <v>0</v>
      </c>
      <c r="Q15" s="267" t="str">
        <f t="shared" si="8"/>
        <v>Valid</v>
      </c>
      <c r="R15" s="259"/>
    </row>
    <row r="16" spans="1:18" ht="15" thickBot="1" x14ac:dyDescent="0.4">
      <c r="B16" s="325">
        <f t="shared" si="9"/>
        <v>4</v>
      </c>
      <c r="C16" s="406"/>
      <c r="D16" s="407"/>
      <c r="E16" s="204"/>
      <c r="F16" s="402"/>
      <c r="G16" s="402"/>
      <c r="H16" s="261"/>
      <c r="I16" s="429" t="str">
        <f t="shared" si="1"/>
        <v/>
      </c>
      <c r="J16" s="261"/>
      <c r="K16" s="265">
        <f t="shared" si="2"/>
        <v>0</v>
      </c>
      <c r="L16" s="266">
        <f t="shared" si="3"/>
        <v>0</v>
      </c>
      <c r="M16" s="266">
        <f t="shared" si="4"/>
        <v>0</v>
      </c>
      <c r="N16" s="266">
        <f t="shared" si="5"/>
        <v>0</v>
      </c>
      <c r="O16" s="266">
        <f t="shared" si="6"/>
        <v>0</v>
      </c>
      <c r="P16" s="266">
        <f t="shared" si="7"/>
        <v>0</v>
      </c>
      <c r="Q16" s="267" t="str">
        <f t="shared" si="8"/>
        <v>Valid</v>
      </c>
      <c r="R16" s="259"/>
    </row>
    <row r="17" spans="2:18" ht="15" thickBot="1" x14ac:dyDescent="0.4">
      <c r="B17" s="325">
        <f t="shared" si="9"/>
        <v>5</v>
      </c>
      <c r="C17" s="406"/>
      <c r="D17" s="406"/>
      <c r="E17" s="204"/>
      <c r="F17" s="402"/>
      <c r="G17" s="402"/>
      <c r="H17" s="261"/>
      <c r="I17" s="429" t="str">
        <f t="shared" si="1"/>
        <v/>
      </c>
      <c r="J17" s="261"/>
      <c r="K17" s="265">
        <f t="shared" si="2"/>
        <v>0</v>
      </c>
      <c r="L17" s="266">
        <f t="shared" si="3"/>
        <v>0</v>
      </c>
      <c r="M17" s="266">
        <f t="shared" si="4"/>
        <v>0</v>
      </c>
      <c r="N17" s="266">
        <f t="shared" si="5"/>
        <v>0</v>
      </c>
      <c r="O17" s="266">
        <f t="shared" si="6"/>
        <v>0</v>
      </c>
      <c r="P17" s="266">
        <f t="shared" si="7"/>
        <v>0</v>
      </c>
      <c r="Q17" s="267" t="str">
        <f t="shared" si="8"/>
        <v>Valid</v>
      </c>
      <c r="R17" s="259"/>
    </row>
    <row r="18" spans="2:18" ht="15" thickBot="1" x14ac:dyDescent="0.4">
      <c r="B18" s="325">
        <f t="shared" si="9"/>
        <v>6</v>
      </c>
      <c r="C18" s="406"/>
      <c r="D18" s="407"/>
      <c r="E18" s="204"/>
      <c r="F18" s="402"/>
      <c r="G18" s="402"/>
      <c r="H18" s="261"/>
      <c r="I18" s="429" t="str">
        <f t="shared" si="1"/>
        <v/>
      </c>
      <c r="J18" s="261"/>
      <c r="K18" s="265">
        <f t="shared" si="2"/>
        <v>0</v>
      </c>
      <c r="L18" s="266">
        <f t="shared" si="3"/>
        <v>0</v>
      </c>
      <c r="M18" s="266">
        <f t="shared" si="4"/>
        <v>0</v>
      </c>
      <c r="N18" s="266">
        <f t="shared" si="5"/>
        <v>0</v>
      </c>
      <c r="O18" s="266">
        <f t="shared" si="6"/>
        <v>0</v>
      </c>
      <c r="P18" s="266">
        <f t="shared" si="7"/>
        <v>0</v>
      </c>
      <c r="Q18" s="267" t="str">
        <f t="shared" si="8"/>
        <v>Valid</v>
      </c>
      <c r="R18" s="259"/>
    </row>
    <row r="19" spans="2:18" ht="15" thickBot="1" x14ac:dyDescent="0.4">
      <c r="B19" s="325">
        <f t="shared" si="9"/>
        <v>7</v>
      </c>
      <c r="C19" s="406"/>
      <c r="D19" s="406"/>
      <c r="E19" s="204"/>
      <c r="F19" s="402"/>
      <c r="G19" s="402"/>
      <c r="H19" s="261"/>
      <c r="I19" s="429" t="str">
        <f t="shared" si="1"/>
        <v/>
      </c>
      <c r="J19" s="261"/>
      <c r="K19" s="265">
        <f t="shared" si="2"/>
        <v>0</v>
      </c>
      <c r="L19" s="266">
        <f t="shared" si="3"/>
        <v>0</v>
      </c>
      <c r="M19" s="266">
        <f t="shared" si="4"/>
        <v>0</v>
      </c>
      <c r="N19" s="266">
        <f t="shared" si="5"/>
        <v>0</v>
      </c>
      <c r="O19" s="266">
        <f t="shared" si="6"/>
        <v>0</v>
      </c>
      <c r="P19" s="266">
        <f t="shared" si="7"/>
        <v>0</v>
      </c>
      <c r="Q19" s="267" t="str">
        <f t="shared" si="8"/>
        <v>Valid</v>
      </c>
      <c r="R19" s="259"/>
    </row>
    <row r="20" spans="2:18" ht="15" thickBot="1" x14ac:dyDescent="0.4">
      <c r="B20" s="325">
        <f t="shared" si="9"/>
        <v>8</v>
      </c>
      <c r="C20" s="406"/>
      <c r="D20" s="407"/>
      <c r="E20" s="204"/>
      <c r="F20" s="402"/>
      <c r="G20" s="402"/>
      <c r="H20" s="261"/>
      <c r="I20" s="429" t="str">
        <f t="shared" si="1"/>
        <v/>
      </c>
      <c r="J20" s="261"/>
      <c r="K20" s="265">
        <f t="shared" si="2"/>
        <v>0</v>
      </c>
      <c r="L20" s="266">
        <f t="shared" si="3"/>
        <v>0</v>
      </c>
      <c r="M20" s="266">
        <f t="shared" si="4"/>
        <v>0</v>
      </c>
      <c r="N20" s="266">
        <f t="shared" si="5"/>
        <v>0</v>
      </c>
      <c r="O20" s="266">
        <f t="shared" si="6"/>
        <v>0</v>
      </c>
      <c r="P20" s="266">
        <f t="shared" si="7"/>
        <v>0</v>
      </c>
      <c r="Q20" s="267" t="str">
        <f t="shared" si="8"/>
        <v>Valid</v>
      </c>
      <c r="R20" s="259"/>
    </row>
    <row r="21" spans="2:18" ht="15" thickBot="1" x14ac:dyDescent="0.4">
      <c r="B21" s="325">
        <f t="shared" si="9"/>
        <v>9</v>
      </c>
      <c r="C21" s="406"/>
      <c r="D21" s="407"/>
      <c r="E21" s="204"/>
      <c r="F21" s="402"/>
      <c r="G21" s="402"/>
      <c r="H21" s="261"/>
      <c r="I21" s="429" t="str">
        <f t="shared" si="1"/>
        <v/>
      </c>
      <c r="J21" s="261"/>
      <c r="K21" s="265">
        <f t="shared" si="2"/>
        <v>0</v>
      </c>
      <c r="L21" s="266">
        <f t="shared" si="3"/>
        <v>0</v>
      </c>
      <c r="M21" s="266">
        <f t="shared" si="4"/>
        <v>0</v>
      </c>
      <c r="N21" s="266">
        <f t="shared" si="5"/>
        <v>0</v>
      </c>
      <c r="O21" s="266">
        <f t="shared" si="6"/>
        <v>0</v>
      </c>
      <c r="P21" s="266">
        <f t="shared" si="7"/>
        <v>0</v>
      </c>
      <c r="Q21" s="267" t="str">
        <f t="shared" si="8"/>
        <v>Valid</v>
      </c>
      <c r="R21" s="259"/>
    </row>
    <row r="22" spans="2:18" ht="15" thickBot="1" x14ac:dyDescent="0.4">
      <c r="B22" s="325">
        <f t="shared" si="9"/>
        <v>10</v>
      </c>
      <c r="C22" s="406"/>
      <c r="D22" s="406"/>
      <c r="E22" s="204"/>
      <c r="F22" s="402"/>
      <c r="G22" s="402"/>
      <c r="H22" s="261"/>
      <c r="I22" s="429" t="str">
        <f t="shared" si="1"/>
        <v/>
      </c>
      <c r="J22" s="261"/>
      <c r="K22" s="265">
        <f t="shared" si="2"/>
        <v>0</v>
      </c>
      <c r="L22" s="266">
        <f t="shared" si="3"/>
        <v>0</v>
      </c>
      <c r="M22" s="266">
        <f t="shared" si="4"/>
        <v>0</v>
      </c>
      <c r="N22" s="266">
        <f t="shared" si="5"/>
        <v>0</v>
      </c>
      <c r="O22" s="266">
        <f t="shared" si="6"/>
        <v>0</v>
      </c>
      <c r="P22" s="266">
        <f t="shared" si="7"/>
        <v>0</v>
      </c>
      <c r="Q22" s="267" t="str">
        <f t="shared" si="8"/>
        <v>Valid</v>
      </c>
      <c r="R22" s="259"/>
    </row>
    <row r="23" spans="2:18" ht="15" thickBot="1" x14ac:dyDescent="0.4">
      <c r="B23" s="325">
        <f t="shared" si="9"/>
        <v>11</v>
      </c>
      <c r="C23" s="406"/>
      <c r="D23" s="407"/>
      <c r="E23" s="204"/>
      <c r="F23" s="402"/>
      <c r="G23" s="402"/>
      <c r="H23" s="261"/>
      <c r="I23" s="429" t="str">
        <f t="shared" si="1"/>
        <v/>
      </c>
      <c r="J23" s="261"/>
      <c r="K23" s="265">
        <f t="shared" si="2"/>
        <v>0</v>
      </c>
      <c r="L23" s="266">
        <f t="shared" si="3"/>
        <v>0</v>
      </c>
      <c r="M23" s="266">
        <f t="shared" si="4"/>
        <v>0</v>
      </c>
      <c r="N23" s="266">
        <f t="shared" si="5"/>
        <v>0</v>
      </c>
      <c r="O23" s="266">
        <f t="shared" si="6"/>
        <v>0</v>
      </c>
      <c r="P23" s="266">
        <f t="shared" si="7"/>
        <v>0</v>
      </c>
      <c r="Q23" s="267" t="str">
        <f t="shared" si="8"/>
        <v>Valid</v>
      </c>
      <c r="R23" s="259"/>
    </row>
    <row r="24" spans="2:18" ht="15" thickBot="1" x14ac:dyDescent="0.4">
      <c r="B24" s="325">
        <f t="shared" si="9"/>
        <v>12</v>
      </c>
      <c r="C24" s="406"/>
      <c r="D24" s="406"/>
      <c r="E24" s="204"/>
      <c r="F24" s="402"/>
      <c r="G24" s="402"/>
      <c r="H24" s="261"/>
      <c r="I24" s="429" t="str">
        <f t="shared" si="1"/>
        <v/>
      </c>
      <c r="J24" s="261"/>
      <c r="K24" s="265">
        <f t="shared" si="2"/>
        <v>0</v>
      </c>
      <c r="L24" s="266">
        <f t="shared" si="3"/>
        <v>0</v>
      </c>
      <c r="M24" s="266">
        <f t="shared" si="4"/>
        <v>0</v>
      </c>
      <c r="N24" s="266">
        <f t="shared" si="5"/>
        <v>0</v>
      </c>
      <c r="O24" s="266">
        <f t="shared" si="6"/>
        <v>0</v>
      </c>
      <c r="P24" s="266">
        <f t="shared" si="7"/>
        <v>0</v>
      </c>
      <c r="Q24" s="267" t="str">
        <f t="shared" si="8"/>
        <v>Valid</v>
      </c>
      <c r="R24" s="259"/>
    </row>
    <row r="25" spans="2:18" ht="15" thickBot="1" x14ac:dyDescent="0.4">
      <c r="B25" s="325">
        <f t="shared" si="9"/>
        <v>13</v>
      </c>
      <c r="C25" s="406"/>
      <c r="D25" s="407"/>
      <c r="E25" s="204"/>
      <c r="F25" s="402"/>
      <c r="G25" s="402"/>
      <c r="H25" s="261"/>
      <c r="I25" s="429" t="str">
        <f t="shared" si="1"/>
        <v/>
      </c>
      <c r="J25" s="261"/>
      <c r="K25" s="265">
        <f t="shared" si="2"/>
        <v>0</v>
      </c>
      <c r="L25" s="266">
        <f t="shared" si="3"/>
        <v>0</v>
      </c>
      <c r="M25" s="266">
        <f t="shared" si="4"/>
        <v>0</v>
      </c>
      <c r="N25" s="266">
        <f t="shared" si="5"/>
        <v>0</v>
      </c>
      <c r="O25" s="266">
        <f t="shared" si="6"/>
        <v>0</v>
      </c>
      <c r="P25" s="266">
        <f t="shared" si="7"/>
        <v>0</v>
      </c>
      <c r="Q25" s="267" t="str">
        <f t="shared" si="8"/>
        <v>Valid</v>
      </c>
      <c r="R25" s="259"/>
    </row>
    <row r="26" spans="2:18" ht="15" thickBot="1" x14ac:dyDescent="0.4">
      <c r="B26" s="325">
        <f t="shared" si="9"/>
        <v>14</v>
      </c>
      <c r="C26" s="406"/>
      <c r="D26" s="406"/>
      <c r="E26" s="204"/>
      <c r="F26" s="402"/>
      <c r="G26" s="402"/>
      <c r="H26" s="261"/>
      <c r="I26" s="429" t="str">
        <f t="shared" si="1"/>
        <v/>
      </c>
      <c r="J26" s="261"/>
      <c r="K26" s="265">
        <f t="shared" si="2"/>
        <v>0</v>
      </c>
      <c r="L26" s="266">
        <f t="shared" si="3"/>
        <v>0</v>
      </c>
      <c r="M26" s="266">
        <f t="shared" si="4"/>
        <v>0</v>
      </c>
      <c r="N26" s="266">
        <f t="shared" si="5"/>
        <v>0</v>
      </c>
      <c r="O26" s="266">
        <f t="shared" si="6"/>
        <v>0</v>
      </c>
      <c r="P26" s="266">
        <f t="shared" si="7"/>
        <v>0</v>
      </c>
      <c r="Q26" s="267" t="str">
        <f t="shared" si="8"/>
        <v>Valid</v>
      </c>
      <c r="R26" s="259"/>
    </row>
    <row r="27" spans="2:18" ht="15" thickBot="1" x14ac:dyDescent="0.4">
      <c r="B27" s="325">
        <f t="shared" si="9"/>
        <v>15</v>
      </c>
      <c r="C27" s="406"/>
      <c r="D27" s="407"/>
      <c r="E27" s="204"/>
      <c r="F27" s="402"/>
      <c r="G27" s="402"/>
      <c r="H27" s="261"/>
      <c r="I27" s="429" t="str">
        <f t="shared" si="1"/>
        <v/>
      </c>
      <c r="J27" s="261"/>
      <c r="K27" s="265">
        <f t="shared" si="2"/>
        <v>0</v>
      </c>
      <c r="L27" s="266">
        <f t="shared" si="3"/>
        <v>0</v>
      </c>
      <c r="M27" s="266">
        <f t="shared" si="4"/>
        <v>0</v>
      </c>
      <c r="N27" s="266">
        <f t="shared" si="5"/>
        <v>0</v>
      </c>
      <c r="O27" s="266">
        <f t="shared" si="6"/>
        <v>0</v>
      </c>
      <c r="P27" s="266">
        <f t="shared" si="7"/>
        <v>0</v>
      </c>
      <c r="Q27" s="267" t="str">
        <f t="shared" si="8"/>
        <v>Valid</v>
      </c>
      <c r="R27" s="259"/>
    </row>
    <row r="28" spans="2:18" ht="15" thickBot="1" x14ac:dyDescent="0.4">
      <c r="B28" s="325">
        <f t="shared" si="9"/>
        <v>16</v>
      </c>
      <c r="C28" s="406"/>
      <c r="D28" s="406"/>
      <c r="E28" s="204"/>
      <c r="F28" s="402"/>
      <c r="G28" s="402"/>
      <c r="H28" s="261"/>
      <c r="I28" s="429" t="str">
        <f t="shared" si="1"/>
        <v/>
      </c>
      <c r="J28" s="261"/>
      <c r="K28" s="265">
        <f t="shared" si="2"/>
        <v>0</v>
      </c>
      <c r="L28" s="266">
        <f t="shared" si="3"/>
        <v>0</v>
      </c>
      <c r="M28" s="266">
        <f t="shared" si="4"/>
        <v>0</v>
      </c>
      <c r="N28" s="266">
        <f t="shared" si="5"/>
        <v>0</v>
      </c>
      <c r="O28" s="266">
        <f t="shared" si="6"/>
        <v>0</v>
      </c>
      <c r="P28" s="266">
        <f t="shared" si="7"/>
        <v>0</v>
      </c>
      <c r="Q28" s="267" t="str">
        <f t="shared" si="8"/>
        <v>Valid</v>
      </c>
      <c r="R28" s="259"/>
    </row>
    <row r="29" spans="2:18" ht="15" thickBot="1" x14ac:dyDescent="0.4">
      <c r="B29" s="325">
        <f t="shared" si="9"/>
        <v>17</v>
      </c>
      <c r="C29" s="406"/>
      <c r="D29" s="407"/>
      <c r="E29" s="204"/>
      <c r="F29" s="402"/>
      <c r="G29" s="402"/>
      <c r="H29" s="261"/>
      <c r="I29" s="429" t="str">
        <f t="shared" si="1"/>
        <v/>
      </c>
      <c r="J29" s="261"/>
      <c r="K29" s="265">
        <f t="shared" si="2"/>
        <v>0</v>
      </c>
      <c r="L29" s="266">
        <f t="shared" si="3"/>
        <v>0</v>
      </c>
      <c r="M29" s="266">
        <f t="shared" si="4"/>
        <v>0</v>
      </c>
      <c r="N29" s="266">
        <f t="shared" si="5"/>
        <v>0</v>
      </c>
      <c r="O29" s="266">
        <f t="shared" si="6"/>
        <v>0</v>
      </c>
      <c r="P29" s="266">
        <f t="shared" si="7"/>
        <v>0</v>
      </c>
      <c r="Q29" s="267" t="str">
        <f t="shared" si="8"/>
        <v>Valid</v>
      </c>
      <c r="R29" s="259"/>
    </row>
    <row r="30" spans="2:18" ht="15" thickBot="1" x14ac:dyDescent="0.4">
      <c r="B30" s="325">
        <f t="shared" si="9"/>
        <v>18</v>
      </c>
      <c r="C30" s="406"/>
      <c r="D30" s="406"/>
      <c r="E30" s="204"/>
      <c r="F30" s="402"/>
      <c r="G30" s="402"/>
      <c r="H30" s="261"/>
      <c r="I30" s="429" t="str">
        <f t="shared" si="1"/>
        <v/>
      </c>
      <c r="J30" s="261"/>
      <c r="K30" s="265">
        <f t="shared" si="2"/>
        <v>0</v>
      </c>
      <c r="L30" s="266">
        <f t="shared" si="3"/>
        <v>0</v>
      </c>
      <c r="M30" s="266">
        <f t="shared" si="4"/>
        <v>0</v>
      </c>
      <c r="N30" s="266">
        <f t="shared" si="5"/>
        <v>0</v>
      </c>
      <c r="O30" s="266">
        <f t="shared" si="6"/>
        <v>0</v>
      </c>
      <c r="P30" s="266">
        <f t="shared" si="7"/>
        <v>0</v>
      </c>
      <c r="Q30" s="267" t="str">
        <f t="shared" si="8"/>
        <v>Valid</v>
      </c>
      <c r="R30" s="259"/>
    </row>
    <row r="31" spans="2:18" ht="15" thickBot="1" x14ac:dyDescent="0.4">
      <c r="B31" s="325">
        <f t="shared" si="9"/>
        <v>19</v>
      </c>
      <c r="C31" s="406"/>
      <c r="D31" s="407"/>
      <c r="E31" s="204"/>
      <c r="F31" s="402"/>
      <c r="G31" s="402"/>
      <c r="H31" s="261"/>
      <c r="I31" s="429" t="str">
        <f t="shared" si="1"/>
        <v/>
      </c>
      <c r="J31" s="261"/>
      <c r="K31" s="265">
        <f t="shared" si="2"/>
        <v>0</v>
      </c>
      <c r="L31" s="266">
        <f t="shared" si="3"/>
        <v>0</v>
      </c>
      <c r="M31" s="266">
        <f t="shared" si="4"/>
        <v>0</v>
      </c>
      <c r="N31" s="266">
        <f t="shared" si="5"/>
        <v>0</v>
      </c>
      <c r="O31" s="266">
        <f t="shared" si="6"/>
        <v>0</v>
      </c>
      <c r="P31" s="266">
        <f t="shared" si="7"/>
        <v>0</v>
      </c>
      <c r="Q31" s="267" t="str">
        <f t="shared" si="8"/>
        <v>Valid</v>
      </c>
      <c r="R31" s="259"/>
    </row>
    <row r="32" spans="2:18" ht="15" thickBot="1" x14ac:dyDescent="0.4">
      <c r="B32" s="325">
        <f t="shared" si="9"/>
        <v>20</v>
      </c>
      <c r="C32" s="406"/>
      <c r="D32" s="406"/>
      <c r="E32" s="204"/>
      <c r="F32" s="402"/>
      <c r="G32" s="402"/>
      <c r="H32" s="261"/>
      <c r="I32" s="429" t="str">
        <f t="shared" si="1"/>
        <v/>
      </c>
      <c r="J32" s="261"/>
      <c r="K32" s="265">
        <f t="shared" si="2"/>
        <v>0</v>
      </c>
      <c r="L32" s="266">
        <f t="shared" si="3"/>
        <v>0</v>
      </c>
      <c r="M32" s="266">
        <f t="shared" si="4"/>
        <v>0</v>
      </c>
      <c r="N32" s="266">
        <f t="shared" si="5"/>
        <v>0</v>
      </c>
      <c r="O32" s="266">
        <f t="shared" si="6"/>
        <v>0</v>
      </c>
      <c r="P32" s="266">
        <f t="shared" si="7"/>
        <v>0</v>
      </c>
      <c r="Q32" s="267" t="str">
        <f t="shared" si="8"/>
        <v>Valid</v>
      </c>
      <c r="R32" s="259"/>
    </row>
    <row r="33" spans="2:18" ht="15" thickBot="1" x14ac:dyDescent="0.4">
      <c r="B33" s="325">
        <f t="shared" si="9"/>
        <v>21</v>
      </c>
      <c r="C33" s="406"/>
      <c r="D33" s="407"/>
      <c r="E33" s="204"/>
      <c r="F33" s="402"/>
      <c r="G33" s="402"/>
      <c r="H33" s="261"/>
      <c r="I33" s="429" t="str">
        <f t="shared" si="1"/>
        <v/>
      </c>
      <c r="J33" s="261"/>
      <c r="K33" s="265">
        <f t="shared" si="2"/>
        <v>0</v>
      </c>
      <c r="L33" s="266">
        <f t="shared" si="3"/>
        <v>0</v>
      </c>
      <c r="M33" s="266">
        <f t="shared" si="4"/>
        <v>0</v>
      </c>
      <c r="N33" s="266">
        <f t="shared" si="5"/>
        <v>0</v>
      </c>
      <c r="O33" s="266">
        <f t="shared" si="6"/>
        <v>0</v>
      </c>
      <c r="P33" s="266">
        <f t="shared" si="7"/>
        <v>0</v>
      </c>
      <c r="Q33" s="267" t="str">
        <f t="shared" si="8"/>
        <v>Valid</v>
      </c>
      <c r="R33" s="259"/>
    </row>
    <row r="34" spans="2:18" ht="15" thickBot="1" x14ac:dyDescent="0.4">
      <c r="B34" s="325">
        <f t="shared" si="9"/>
        <v>22</v>
      </c>
      <c r="C34" s="406"/>
      <c r="D34" s="407"/>
      <c r="E34" s="204"/>
      <c r="F34" s="402"/>
      <c r="G34" s="402"/>
      <c r="H34" s="261"/>
      <c r="I34" s="429" t="str">
        <f t="shared" si="1"/>
        <v/>
      </c>
      <c r="J34" s="261"/>
      <c r="K34" s="265">
        <f t="shared" si="2"/>
        <v>0</v>
      </c>
      <c r="L34" s="266">
        <f t="shared" si="3"/>
        <v>0</v>
      </c>
      <c r="M34" s="266">
        <f t="shared" si="4"/>
        <v>0</v>
      </c>
      <c r="N34" s="266">
        <f t="shared" si="5"/>
        <v>0</v>
      </c>
      <c r="O34" s="266">
        <f t="shared" si="6"/>
        <v>0</v>
      </c>
      <c r="P34" s="266">
        <f t="shared" si="7"/>
        <v>0</v>
      </c>
      <c r="Q34" s="267" t="str">
        <f t="shared" si="8"/>
        <v>Valid</v>
      </c>
      <c r="R34" s="259"/>
    </row>
    <row r="35" spans="2:18" ht="15" thickBot="1" x14ac:dyDescent="0.4">
      <c r="B35" s="325">
        <f t="shared" si="9"/>
        <v>23</v>
      </c>
      <c r="C35" s="406"/>
      <c r="D35" s="406"/>
      <c r="E35" s="204"/>
      <c r="F35" s="402"/>
      <c r="G35" s="402"/>
      <c r="H35" s="261"/>
      <c r="I35" s="429" t="str">
        <f t="shared" si="1"/>
        <v/>
      </c>
      <c r="J35" s="261"/>
      <c r="K35" s="265">
        <f t="shared" si="2"/>
        <v>0</v>
      </c>
      <c r="L35" s="266">
        <f t="shared" si="3"/>
        <v>0</v>
      </c>
      <c r="M35" s="266">
        <f t="shared" si="4"/>
        <v>0</v>
      </c>
      <c r="N35" s="266">
        <f t="shared" si="5"/>
        <v>0</v>
      </c>
      <c r="O35" s="266">
        <f t="shared" si="6"/>
        <v>0</v>
      </c>
      <c r="P35" s="266">
        <f t="shared" si="7"/>
        <v>0</v>
      </c>
      <c r="Q35" s="267" t="str">
        <f t="shared" si="8"/>
        <v>Valid</v>
      </c>
      <c r="R35" s="259"/>
    </row>
    <row r="36" spans="2:18" ht="15" thickBot="1" x14ac:dyDescent="0.4">
      <c r="B36" s="325">
        <f t="shared" si="9"/>
        <v>24</v>
      </c>
      <c r="C36" s="406"/>
      <c r="D36" s="407"/>
      <c r="E36" s="204"/>
      <c r="F36" s="402"/>
      <c r="G36" s="402"/>
      <c r="H36" s="261"/>
      <c r="I36" s="429" t="str">
        <f t="shared" si="1"/>
        <v/>
      </c>
      <c r="J36" s="261"/>
      <c r="K36" s="265">
        <f t="shared" si="2"/>
        <v>0</v>
      </c>
      <c r="L36" s="266">
        <f t="shared" si="3"/>
        <v>0</v>
      </c>
      <c r="M36" s="266">
        <f t="shared" si="4"/>
        <v>0</v>
      </c>
      <c r="N36" s="266">
        <f t="shared" si="5"/>
        <v>0</v>
      </c>
      <c r="O36" s="266">
        <f t="shared" si="6"/>
        <v>0</v>
      </c>
      <c r="P36" s="266">
        <f t="shared" si="7"/>
        <v>0</v>
      </c>
      <c r="Q36" s="267" t="str">
        <f t="shared" si="8"/>
        <v>Valid</v>
      </c>
      <c r="R36" s="259"/>
    </row>
    <row r="37" spans="2:18" ht="15" thickBot="1" x14ac:dyDescent="0.4">
      <c r="B37" s="325">
        <f t="shared" si="9"/>
        <v>25</v>
      </c>
      <c r="C37" s="406"/>
      <c r="D37" s="406"/>
      <c r="E37" s="204"/>
      <c r="F37" s="402"/>
      <c r="G37" s="402"/>
      <c r="H37" s="261"/>
      <c r="I37" s="429" t="str">
        <f t="shared" si="1"/>
        <v/>
      </c>
      <c r="J37" s="261"/>
      <c r="K37" s="265">
        <f t="shared" si="2"/>
        <v>0</v>
      </c>
      <c r="L37" s="266">
        <f t="shared" si="3"/>
        <v>0</v>
      </c>
      <c r="M37" s="266">
        <f t="shared" si="4"/>
        <v>0</v>
      </c>
      <c r="N37" s="266">
        <f t="shared" si="5"/>
        <v>0</v>
      </c>
      <c r="O37" s="266">
        <f t="shared" si="6"/>
        <v>0</v>
      </c>
      <c r="P37" s="266">
        <f t="shared" si="7"/>
        <v>0</v>
      </c>
      <c r="Q37" s="267" t="str">
        <f t="shared" si="8"/>
        <v>Valid</v>
      </c>
      <c r="R37" s="259"/>
    </row>
    <row r="38" spans="2:18" ht="15" thickBot="1" x14ac:dyDescent="0.4">
      <c r="B38" s="325">
        <f t="shared" si="9"/>
        <v>26</v>
      </c>
      <c r="C38" s="406"/>
      <c r="D38" s="407"/>
      <c r="E38" s="204"/>
      <c r="F38" s="402"/>
      <c r="G38" s="402"/>
      <c r="H38" s="261"/>
      <c r="I38" s="429" t="str">
        <f t="shared" si="1"/>
        <v/>
      </c>
      <c r="J38" s="261"/>
      <c r="K38" s="265">
        <f t="shared" si="2"/>
        <v>0</v>
      </c>
      <c r="L38" s="266">
        <f t="shared" si="3"/>
        <v>0</v>
      </c>
      <c r="M38" s="266">
        <f t="shared" si="4"/>
        <v>0</v>
      </c>
      <c r="N38" s="266">
        <f t="shared" si="5"/>
        <v>0</v>
      </c>
      <c r="O38" s="266">
        <f t="shared" si="6"/>
        <v>0</v>
      </c>
      <c r="P38" s="266">
        <f t="shared" si="7"/>
        <v>0</v>
      </c>
      <c r="Q38" s="267" t="str">
        <f t="shared" si="8"/>
        <v>Valid</v>
      </c>
      <c r="R38" s="259"/>
    </row>
    <row r="39" spans="2:18" ht="15" thickBot="1" x14ac:dyDescent="0.4">
      <c r="B39" s="325">
        <f t="shared" si="9"/>
        <v>27</v>
      </c>
      <c r="C39" s="406"/>
      <c r="D39" s="406"/>
      <c r="E39" s="204"/>
      <c r="F39" s="402"/>
      <c r="G39" s="402"/>
      <c r="H39" s="261"/>
      <c r="I39" s="429" t="str">
        <f t="shared" si="1"/>
        <v/>
      </c>
      <c r="J39" s="261"/>
      <c r="K39" s="265">
        <f t="shared" si="2"/>
        <v>0</v>
      </c>
      <c r="L39" s="266">
        <f t="shared" si="3"/>
        <v>0</v>
      </c>
      <c r="M39" s="266">
        <f t="shared" si="4"/>
        <v>0</v>
      </c>
      <c r="N39" s="266">
        <f t="shared" si="5"/>
        <v>0</v>
      </c>
      <c r="O39" s="266">
        <f t="shared" si="6"/>
        <v>0</v>
      </c>
      <c r="P39" s="266">
        <f t="shared" si="7"/>
        <v>0</v>
      </c>
      <c r="Q39" s="267" t="str">
        <f t="shared" si="8"/>
        <v>Valid</v>
      </c>
      <c r="R39" s="259"/>
    </row>
    <row r="40" spans="2:18" ht="15" thickBot="1" x14ac:dyDescent="0.4">
      <c r="B40" s="325">
        <f t="shared" si="9"/>
        <v>28</v>
      </c>
      <c r="C40" s="406"/>
      <c r="D40" s="406"/>
      <c r="E40" s="204"/>
      <c r="F40" s="402"/>
      <c r="G40" s="402"/>
      <c r="H40" s="261"/>
      <c r="I40" s="429" t="str">
        <f t="shared" si="1"/>
        <v/>
      </c>
      <c r="J40" s="261"/>
      <c r="K40" s="265">
        <f t="shared" si="2"/>
        <v>0</v>
      </c>
      <c r="L40" s="266">
        <f t="shared" si="3"/>
        <v>0</v>
      </c>
      <c r="M40" s="266">
        <f t="shared" si="4"/>
        <v>0</v>
      </c>
      <c r="N40" s="266">
        <f t="shared" si="5"/>
        <v>0</v>
      </c>
      <c r="O40" s="266">
        <f t="shared" si="6"/>
        <v>0</v>
      </c>
      <c r="P40" s="266">
        <f t="shared" si="7"/>
        <v>0</v>
      </c>
      <c r="Q40" s="267" t="str">
        <f t="shared" si="8"/>
        <v>Valid</v>
      </c>
      <c r="R40" s="259"/>
    </row>
    <row r="41" spans="2:18" ht="15" thickBot="1" x14ac:dyDescent="0.4">
      <c r="B41" s="325">
        <f t="shared" si="9"/>
        <v>29</v>
      </c>
      <c r="C41" s="406"/>
      <c r="D41" s="407"/>
      <c r="E41" s="204"/>
      <c r="F41" s="402"/>
      <c r="G41" s="402"/>
      <c r="H41" s="261"/>
      <c r="I41" s="429" t="str">
        <f t="shared" si="1"/>
        <v/>
      </c>
      <c r="J41" s="261"/>
      <c r="K41" s="265">
        <f t="shared" si="2"/>
        <v>0</v>
      </c>
      <c r="L41" s="266">
        <f t="shared" si="3"/>
        <v>0</v>
      </c>
      <c r="M41" s="266">
        <f t="shared" si="4"/>
        <v>0</v>
      </c>
      <c r="N41" s="266">
        <f t="shared" si="5"/>
        <v>0</v>
      </c>
      <c r="O41" s="266">
        <f t="shared" si="6"/>
        <v>0</v>
      </c>
      <c r="P41" s="266">
        <f t="shared" si="7"/>
        <v>0</v>
      </c>
      <c r="Q41" s="267" t="str">
        <f t="shared" si="8"/>
        <v>Valid</v>
      </c>
      <c r="R41" s="259"/>
    </row>
    <row r="42" spans="2:18" ht="15" thickBot="1" x14ac:dyDescent="0.4">
      <c r="B42" s="325">
        <f t="shared" si="9"/>
        <v>30</v>
      </c>
      <c r="C42" s="406"/>
      <c r="D42" s="406"/>
      <c r="E42" s="204"/>
      <c r="F42" s="402"/>
      <c r="G42" s="402"/>
      <c r="H42" s="261"/>
      <c r="I42" s="429" t="str">
        <f t="shared" si="1"/>
        <v/>
      </c>
      <c r="J42" s="261"/>
      <c r="K42" s="265">
        <f t="shared" si="2"/>
        <v>0</v>
      </c>
      <c r="L42" s="266">
        <f t="shared" si="3"/>
        <v>0</v>
      </c>
      <c r="M42" s="266">
        <f t="shared" si="4"/>
        <v>0</v>
      </c>
      <c r="N42" s="266">
        <f t="shared" si="5"/>
        <v>0</v>
      </c>
      <c r="O42" s="266">
        <f t="shared" si="6"/>
        <v>0</v>
      </c>
      <c r="P42" s="266">
        <f t="shared" si="7"/>
        <v>0</v>
      </c>
      <c r="Q42" s="267" t="str">
        <f t="shared" si="8"/>
        <v>Valid</v>
      </c>
      <c r="R42" s="259"/>
    </row>
    <row r="43" spans="2:18" ht="15" thickBot="1" x14ac:dyDescent="0.4">
      <c r="B43" s="325">
        <f t="shared" si="9"/>
        <v>31</v>
      </c>
      <c r="C43" s="406"/>
      <c r="D43" s="407"/>
      <c r="E43" s="204"/>
      <c r="F43" s="402"/>
      <c r="G43" s="402"/>
      <c r="H43" s="261"/>
      <c r="I43" s="429" t="str">
        <f t="shared" si="1"/>
        <v/>
      </c>
      <c r="J43" s="261"/>
      <c r="K43" s="265">
        <f t="shared" si="2"/>
        <v>0</v>
      </c>
      <c r="L43" s="266">
        <f t="shared" si="3"/>
        <v>0</v>
      </c>
      <c r="M43" s="266">
        <f t="shared" si="4"/>
        <v>0</v>
      </c>
      <c r="N43" s="266">
        <f t="shared" si="5"/>
        <v>0</v>
      </c>
      <c r="O43" s="266">
        <f t="shared" si="6"/>
        <v>0</v>
      </c>
      <c r="P43" s="266">
        <f t="shared" si="7"/>
        <v>0</v>
      </c>
      <c r="Q43" s="267" t="str">
        <f t="shared" si="8"/>
        <v>Valid</v>
      </c>
      <c r="R43" s="259"/>
    </row>
    <row r="44" spans="2:18" ht="15" thickBot="1" x14ac:dyDescent="0.4">
      <c r="B44" s="325">
        <f t="shared" si="9"/>
        <v>32</v>
      </c>
      <c r="C44" s="406"/>
      <c r="D44" s="406"/>
      <c r="E44" s="204"/>
      <c r="F44" s="402"/>
      <c r="G44" s="402"/>
      <c r="H44" s="261"/>
      <c r="I44" s="429" t="str">
        <f t="shared" si="1"/>
        <v/>
      </c>
      <c r="J44" s="261"/>
      <c r="K44" s="265">
        <f t="shared" si="2"/>
        <v>0</v>
      </c>
      <c r="L44" s="266">
        <f t="shared" si="3"/>
        <v>0</v>
      </c>
      <c r="M44" s="266">
        <f t="shared" si="4"/>
        <v>0</v>
      </c>
      <c r="N44" s="266">
        <f t="shared" si="5"/>
        <v>0</v>
      </c>
      <c r="O44" s="266">
        <f t="shared" si="6"/>
        <v>0</v>
      </c>
      <c r="P44" s="266">
        <f t="shared" si="7"/>
        <v>0</v>
      </c>
      <c r="Q44" s="267" t="str">
        <f t="shared" si="8"/>
        <v>Valid</v>
      </c>
      <c r="R44" s="259"/>
    </row>
    <row r="45" spans="2:18" ht="15" thickBot="1" x14ac:dyDescent="0.4">
      <c r="B45" s="325">
        <f t="shared" si="9"/>
        <v>33</v>
      </c>
      <c r="C45" s="406"/>
      <c r="D45" s="407"/>
      <c r="E45" s="204"/>
      <c r="F45" s="402"/>
      <c r="G45" s="402"/>
      <c r="H45" s="261"/>
      <c r="I45" s="429" t="str">
        <f t="shared" si="1"/>
        <v/>
      </c>
      <c r="J45" s="261"/>
      <c r="K45" s="265">
        <f t="shared" si="2"/>
        <v>0</v>
      </c>
      <c r="L45" s="266">
        <f t="shared" si="3"/>
        <v>0</v>
      </c>
      <c r="M45" s="266">
        <f t="shared" si="4"/>
        <v>0</v>
      </c>
      <c r="N45" s="266">
        <f t="shared" si="5"/>
        <v>0</v>
      </c>
      <c r="O45" s="266">
        <f t="shared" si="6"/>
        <v>0</v>
      </c>
      <c r="P45" s="266">
        <f t="shared" si="7"/>
        <v>0</v>
      </c>
      <c r="Q45" s="267" t="str">
        <f t="shared" si="8"/>
        <v>Valid</v>
      </c>
      <c r="R45" s="259"/>
    </row>
    <row r="46" spans="2:18" ht="15" thickBot="1" x14ac:dyDescent="0.4">
      <c r="B46" s="325">
        <f t="shared" si="9"/>
        <v>34</v>
      </c>
      <c r="C46" s="406"/>
      <c r="D46" s="407"/>
      <c r="E46" s="204"/>
      <c r="F46" s="402"/>
      <c r="G46" s="402"/>
      <c r="H46" s="261"/>
      <c r="I46" s="429" t="str">
        <f t="shared" si="1"/>
        <v/>
      </c>
      <c r="J46" s="261"/>
      <c r="K46" s="265">
        <f t="shared" si="2"/>
        <v>0</v>
      </c>
      <c r="L46" s="266">
        <f t="shared" si="3"/>
        <v>0</v>
      </c>
      <c r="M46" s="266">
        <f t="shared" si="4"/>
        <v>0</v>
      </c>
      <c r="N46" s="266">
        <f t="shared" si="5"/>
        <v>0</v>
      </c>
      <c r="O46" s="266">
        <f t="shared" si="6"/>
        <v>0</v>
      </c>
      <c r="P46" s="266">
        <f t="shared" si="7"/>
        <v>0</v>
      </c>
      <c r="Q46" s="267" t="str">
        <f t="shared" si="8"/>
        <v>Valid</v>
      </c>
      <c r="R46" s="259"/>
    </row>
    <row r="47" spans="2:18" ht="15" thickBot="1" x14ac:dyDescent="0.4">
      <c r="B47" s="325">
        <f t="shared" si="9"/>
        <v>35</v>
      </c>
      <c r="C47" s="406"/>
      <c r="D47" s="406"/>
      <c r="E47" s="204"/>
      <c r="F47" s="402"/>
      <c r="G47" s="402"/>
      <c r="H47" s="261"/>
      <c r="I47" s="429" t="str">
        <f t="shared" si="1"/>
        <v/>
      </c>
      <c r="J47" s="261"/>
      <c r="K47" s="265">
        <f t="shared" si="2"/>
        <v>0</v>
      </c>
      <c r="L47" s="266">
        <f t="shared" si="3"/>
        <v>0</v>
      </c>
      <c r="M47" s="266">
        <f t="shared" si="4"/>
        <v>0</v>
      </c>
      <c r="N47" s="266">
        <f t="shared" si="5"/>
        <v>0</v>
      </c>
      <c r="O47" s="266">
        <f t="shared" si="6"/>
        <v>0</v>
      </c>
      <c r="P47" s="266">
        <f t="shared" si="7"/>
        <v>0</v>
      </c>
      <c r="Q47" s="267" t="str">
        <f t="shared" si="8"/>
        <v>Valid</v>
      </c>
      <c r="R47" s="259"/>
    </row>
    <row r="48" spans="2:18" ht="15" thickBot="1" x14ac:dyDescent="0.4">
      <c r="B48" s="325">
        <f t="shared" si="9"/>
        <v>36</v>
      </c>
      <c r="C48" s="406"/>
      <c r="D48" s="407"/>
      <c r="E48" s="204"/>
      <c r="F48" s="402"/>
      <c r="G48" s="402"/>
      <c r="H48" s="261"/>
      <c r="I48" s="429" t="str">
        <f t="shared" si="1"/>
        <v/>
      </c>
      <c r="J48" s="261"/>
      <c r="K48" s="265">
        <f t="shared" si="2"/>
        <v>0</v>
      </c>
      <c r="L48" s="266">
        <f t="shared" si="3"/>
        <v>0</v>
      </c>
      <c r="M48" s="266">
        <f t="shared" si="4"/>
        <v>0</v>
      </c>
      <c r="N48" s="266">
        <f t="shared" si="5"/>
        <v>0</v>
      </c>
      <c r="O48" s="266">
        <f t="shared" si="6"/>
        <v>0</v>
      </c>
      <c r="P48" s="266">
        <f t="shared" si="7"/>
        <v>0</v>
      </c>
      <c r="Q48" s="267" t="str">
        <f t="shared" si="8"/>
        <v>Valid</v>
      </c>
      <c r="R48" s="259"/>
    </row>
    <row r="49" spans="2:18" ht="15" thickBot="1" x14ac:dyDescent="0.4">
      <c r="B49" s="325">
        <f t="shared" si="9"/>
        <v>37</v>
      </c>
      <c r="C49" s="406"/>
      <c r="D49" s="406"/>
      <c r="E49" s="204"/>
      <c r="F49" s="402"/>
      <c r="G49" s="402"/>
      <c r="H49" s="261"/>
      <c r="I49" s="429" t="str">
        <f t="shared" si="1"/>
        <v/>
      </c>
      <c r="J49" s="261"/>
      <c r="K49" s="265">
        <f t="shared" si="2"/>
        <v>0</v>
      </c>
      <c r="L49" s="266">
        <f t="shared" si="3"/>
        <v>0</v>
      </c>
      <c r="M49" s="266">
        <f t="shared" si="4"/>
        <v>0</v>
      </c>
      <c r="N49" s="266">
        <f t="shared" si="5"/>
        <v>0</v>
      </c>
      <c r="O49" s="266">
        <f t="shared" si="6"/>
        <v>0</v>
      </c>
      <c r="P49" s="266">
        <f t="shared" si="7"/>
        <v>0</v>
      </c>
      <c r="Q49" s="267" t="str">
        <f t="shared" si="8"/>
        <v>Valid</v>
      </c>
      <c r="R49" s="259"/>
    </row>
    <row r="50" spans="2:18" ht="15" thickBot="1" x14ac:dyDescent="0.4">
      <c r="B50" s="325">
        <f t="shared" si="9"/>
        <v>38</v>
      </c>
      <c r="C50" s="406"/>
      <c r="D50" s="407"/>
      <c r="E50" s="204"/>
      <c r="F50" s="402"/>
      <c r="G50" s="402"/>
      <c r="H50" s="261"/>
      <c r="I50" s="429" t="str">
        <f t="shared" si="1"/>
        <v/>
      </c>
      <c r="J50" s="261"/>
      <c r="K50" s="265">
        <f t="shared" si="2"/>
        <v>0</v>
      </c>
      <c r="L50" s="266">
        <f t="shared" si="3"/>
        <v>0</v>
      </c>
      <c r="M50" s="266">
        <f t="shared" si="4"/>
        <v>0</v>
      </c>
      <c r="N50" s="266">
        <f t="shared" si="5"/>
        <v>0</v>
      </c>
      <c r="O50" s="266">
        <f t="shared" si="6"/>
        <v>0</v>
      </c>
      <c r="P50" s="266">
        <f t="shared" si="7"/>
        <v>0</v>
      </c>
      <c r="Q50" s="267" t="str">
        <f t="shared" si="8"/>
        <v>Valid</v>
      </c>
      <c r="R50" s="259"/>
    </row>
    <row r="51" spans="2:18" ht="15" thickBot="1" x14ac:dyDescent="0.4">
      <c r="B51" s="325">
        <f t="shared" si="9"/>
        <v>39</v>
      </c>
      <c r="C51" s="406"/>
      <c r="D51" s="406"/>
      <c r="E51" s="204"/>
      <c r="F51" s="402"/>
      <c r="G51" s="402"/>
      <c r="H51" s="261"/>
      <c r="I51" s="429" t="str">
        <f t="shared" si="1"/>
        <v/>
      </c>
      <c r="J51" s="261"/>
      <c r="K51" s="265">
        <f t="shared" si="2"/>
        <v>0</v>
      </c>
      <c r="L51" s="266">
        <f t="shared" si="3"/>
        <v>0</v>
      </c>
      <c r="M51" s="266">
        <f t="shared" si="4"/>
        <v>0</v>
      </c>
      <c r="N51" s="266">
        <f t="shared" si="5"/>
        <v>0</v>
      </c>
      <c r="O51" s="266">
        <f t="shared" si="6"/>
        <v>0</v>
      </c>
      <c r="P51" s="266">
        <f t="shared" si="7"/>
        <v>0</v>
      </c>
      <c r="Q51" s="267" t="str">
        <f t="shared" si="8"/>
        <v>Valid</v>
      </c>
      <c r="R51" s="259"/>
    </row>
    <row r="52" spans="2:18" ht="15" thickBot="1" x14ac:dyDescent="0.4">
      <c r="B52" s="325">
        <f t="shared" si="9"/>
        <v>40</v>
      </c>
      <c r="C52" s="406"/>
      <c r="D52" s="407"/>
      <c r="E52" s="204"/>
      <c r="F52" s="402"/>
      <c r="G52" s="402"/>
      <c r="H52" s="261"/>
      <c r="I52" s="429" t="str">
        <f t="shared" si="1"/>
        <v/>
      </c>
      <c r="J52" s="261"/>
      <c r="K52" s="265">
        <f t="shared" si="2"/>
        <v>0</v>
      </c>
      <c r="L52" s="266">
        <f t="shared" si="3"/>
        <v>0</v>
      </c>
      <c r="M52" s="266">
        <f t="shared" si="4"/>
        <v>0</v>
      </c>
      <c r="N52" s="266">
        <f t="shared" si="5"/>
        <v>0</v>
      </c>
      <c r="O52" s="266">
        <f t="shared" si="6"/>
        <v>0</v>
      </c>
      <c r="P52" s="266">
        <f t="shared" si="7"/>
        <v>0</v>
      </c>
      <c r="Q52" s="267" t="str">
        <f t="shared" si="8"/>
        <v>Valid</v>
      </c>
      <c r="R52" s="259"/>
    </row>
    <row r="53" spans="2:18" ht="15" thickBot="1" x14ac:dyDescent="0.4">
      <c r="B53" s="325">
        <f t="shared" si="9"/>
        <v>41</v>
      </c>
      <c r="C53" s="406"/>
      <c r="D53" s="406"/>
      <c r="E53" s="204"/>
      <c r="F53" s="402"/>
      <c r="G53" s="402"/>
      <c r="H53" s="261"/>
      <c r="I53" s="429" t="str">
        <f t="shared" si="1"/>
        <v/>
      </c>
      <c r="J53" s="261"/>
      <c r="K53" s="265">
        <f t="shared" si="2"/>
        <v>0</v>
      </c>
      <c r="L53" s="266">
        <f t="shared" si="3"/>
        <v>0</v>
      </c>
      <c r="M53" s="266">
        <f t="shared" si="4"/>
        <v>0</v>
      </c>
      <c r="N53" s="266">
        <f t="shared" si="5"/>
        <v>0</v>
      </c>
      <c r="O53" s="266">
        <f t="shared" si="6"/>
        <v>0</v>
      </c>
      <c r="P53" s="266">
        <f t="shared" si="7"/>
        <v>0</v>
      </c>
      <c r="Q53" s="267" t="str">
        <f t="shared" si="8"/>
        <v>Valid</v>
      </c>
      <c r="R53" s="259"/>
    </row>
    <row r="54" spans="2:18" ht="15" thickBot="1" x14ac:dyDescent="0.4">
      <c r="B54" s="325">
        <f t="shared" si="9"/>
        <v>42</v>
      </c>
      <c r="C54" s="406"/>
      <c r="D54" s="407"/>
      <c r="E54" s="204"/>
      <c r="F54" s="402"/>
      <c r="G54" s="402"/>
      <c r="H54" s="261"/>
      <c r="I54" s="429" t="str">
        <f t="shared" si="1"/>
        <v/>
      </c>
      <c r="J54" s="261"/>
      <c r="K54" s="265">
        <f t="shared" si="2"/>
        <v>0</v>
      </c>
      <c r="L54" s="266">
        <f t="shared" si="3"/>
        <v>0</v>
      </c>
      <c r="M54" s="266">
        <f t="shared" si="4"/>
        <v>0</v>
      </c>
      <c r="N54" s="266">
        <f t="shared" si="5"/>
        <v>0</v>
      </c>
      <c r="O54" s="266">
        <f t="shared" si="6"/>
        <v>0</v>
      </c>
      <c r="P54" s="266">
        <f t="shared" si="7"/>
        <v>0</v>
      </c>
      <c r="Q54" s="267" t="str">
        <f t="shared" si="8"/>
        <v>Valid</v>
      </c>
      <c r="R54" s="259"/>
    </row>
    <row r="55" spans="2:18" ht="15" thickBot="1" x14ac:dyDescent="0.4">
      <c r="B55" s="325">
        <f t="shared" si="9"/>
        <v>43</v>
      </c>
      <c r="C55" s="406"/>
      <c r="D55" s="406"/>
      <c r="E55" s="204"/>
      <c r="F55" s="402"/>
      <c r="G55" s="402"/>
      <c r="H55" s="261"/>
      <c r="I55" s="429" t="str">
        <f t="shared" si="1"/>
        <v/>
      </c>
      <c r="J55" s="261"/>
      <c r="K55" s="265">
        <f t="shared" si="2"/>
        <v>0</v>
      </c>
      <c r="L55" s="266">
        <f t="shared" si="3"/>
        <v>0</v>
      </c>
      <c r="M55" s="266">
        <f t="shared" si="4"/>
        <v>0</v>
      </c>
      <c r="N55" s="266">
        <f t="shared" si="5"/>
        <v>0</v>
      </c>
      <c r="O55" s="266">
        <f t="shared" si="6"/>
        <v>0</v>
      </c>
      <c r="P55" s="266">
        <f t="shared" si="7"/>
        <v>0</v>
      </c>
      <c r="Q55" s="267" t="str">
        <f t="shared" si="8"/>
        <v>Valid</v>
      </c>
      <c r="R55" s="259"/>
    </row>
    <row r="56" spans="2:18" ht="15" thickBot="1" x14ac:dyDescent="0.4">
      <c r="B56" s="325">
        <f t="shared" si="9"/>
        <v>44</v>
      </c>
      <c r="C56" s="406"/>
      <c r="D56" s="407"/>
      <c r="E56" s="204"/>
      <c r="F56" s="402"/>
      <c r="G56" s="402"/>
      <c r="H56" s="261"/>
      <c r="I56" s="429" t="str">
        <f t="shared" si="1"/>
        <v/>
      </c>
      <c r="J56" s="261"/>
      <c r="K56" s="265">
        <f t="shared" si="2"/>
        <v>0</v>
      </c>
      <c r="L56" s="266">
        <f t="shared" si="3"/>
        <v>0</v>
      </c>
      <c r="M56" s="266">
        <f t="shared" si="4"/>
        <v>0</v>
      </c>
      <c r="N56" s="266">
        <f t="shared" si="5"/>
        <v>0</v>
      </c>
      <c r="O56" s="266">
        <f t="shared" si="6"/>
        <v>0</v>
      </c>
      <c r="P56" s="266">
        <f t="shared" si="7"/>
        <v>0</v>
      </c>
      <c r="Q56" s="267" t="str">
        <f t="shared" si="8"/>
        <v>Valid</v>
      </c>
      <c r="R56" s="259"/>
    </row>
    <row r="57" spans="2:18" ht="15" thickBot="1" x14ac:dyDescent="0.4">
      <c r="B57" s="325">
        <f t="shared" si="9"/>
        <v>45</v>
      </c>
      <c r="C57" s="406"/>
      <c r="D57" s="407"/>
      <c r="E57" s="204"/>
      <c r="F57" s="402"/>
      <c r="G57" s="402"/>
      <c r="H57" s="261"/>
      <c r="I57" s="429" t="str">
        <f t="shared" si="1"/>
        <v/>
      </c>
      <c r="J57" s="261"/>
      <c r="K57" s="265">
        <f t="shared" si="2"/>
        <v>0</v>
      </c>
      <c r="L57" s="266">
        <f t="shared" si="3"/>
        <v>0</v>
      </c>
      <c r="M57" s="266">
        <f t="shared" si="4"/>
        <v>0</v>
      </c>
      <c r="N57" s="266">
        <f t="shared" si="5"/>
        <v>0</v>
      </c>
      <c r="O57" s="266">
        <f t="shared" si="6"/>
        <v>0</v>
      </c>
      <c r="P57" s="266">
        <f t="shared" si="7"/>
        <v>0</v>
      </c>
      <c r="Q57" s="267" t="str">
        <f t="shared" si="8"/>
        <v>Valid</v>
      </c>
      <c r="R57" s="259"/>
    </row>
    <row r="58" spans="2:18" ht="15" thickBot="1" x14ac:dyDescent="0.4">
      <c r="B58" s="325">
        <f t="shared" si="9"/>
        <v>46</v>
      </c>
      <c r="C58" s="406"/>
      <c r="D58" s="406"/>
      <c r="E58" s="204"/>
      <c r="F58" s="402"/>
      <c r="G58" s="402"/>
      <c r="H58" s="261"/>
      <c r="I58" s="429" t="str">
        <f t="shared" si="1"/>
        <v/>
      </c>
      <c r="J58" s="261"/>
      <c r="K58" s="265">
        <f t="shared" si="2"/>
        <v>0</v>
      </c>
      <c r="L58" s="266">
        <f t="shared" si="3"/>
        <v>0</v>
      </c>
      <c r="M58" s="266">
        <f t="shared" si="4"/>
        <v>0</v>
      </c>
      <c r="N58" s="266">
        <f t="shared" si="5"/>
        <v>0</v>
      </c>
      <c r="O58" s="266">
        <f t="shared" si="6"/>
        <v>0</v>
      </c>
      <c r="P58" s="266">
        <f t="shared" si="7"/>
        <v>0</v>
      </c>
      <c r="Q58" s="267" t="str">
        <f t="shared" si="8"/>
        <v>Valid</v>
      </c>
      <c r="R58" s="259"/>
    </row>
    <row r="59" spans="2:18" ht="15" thickBot="1" x14ac:dyDescent="0.4">
      <c r="B59" s="325">
        <f t="shared" si="9"/>
        <v>47</v>
      </c>
      <c r="C59" s="406"/>
      <c r="D59" s="407"/>
      <c r="E59" s="204"/>
      <c r="F59" s="402"/>
      <c r="G59" s="402"/>
      <c r="H59" s="261"/>
      <c r="I59" s="429" t="str">
        <f t="shared" si="1"/>
        <v/>
      </c>
      <c r="J59" s="261"/>
      <c r="K59" s="265">
        <f t="shared" si="2"/>
        <v>0</v>
      </c>
      <c r="L59" s="266">
        <f t="shared" si="3"/>
        <v>0</v>
      </c>
      <c r="M59" s="266">
        <f t="shared" si="4"/>
        <v>0</v>
      </c>
      <c r="N59" s="266">
        <f t="shared" si="5"/>
        <v>0</v>
      </c>
      <c r="O59" s="266">
        <f t="shared" si="6"/>
        <v>0</v>
      </c>
      <c r="P59" s="266">
        <f t="shared" si="7"/>
        <v>0</v>
      </c>
      <c r="Q59" s="267" t="str">
        <f t="shared" si="8"/>
        <v>Valid</v>
      </c>
      <c r="R59" s="259"/>
    </row>
    <row r="60" spans="2:18" ht="15" thickBot="1" x14ac:dyDescent="0.4">
      <c r="B60" s="325">
        <f t="shared" si="9"/>
        <v>48</v>
      </c>
      <c r="C60" s="406"/>
      <c r="D60" s="406"/>
      <c r="E60" s="204"/>
      <c r="F60" s="402"/>
      <c r="G60" s="402"/>
      <c r="H60" s="261"/>
      <c r="I60" s="429" t="str">
        <f t="shared" si="1"/>
        <v/>
      </c>
      <c r="J60" s="261"/>
      <c r="K60" s="265">
        <f t="shared" si="2"/>
        <v>0</v>
      </c>
      <c r="L60" s="266">
        <f t="shared" si="3"/>
        <v>0</v>
      </c>
      <c r="M60" s="266">
        <f t="shared" si="4"/>
        <v>0</v>
      </c>
      <c r="N60" s="266">
        <f t="shared" si="5"/>
        <v>0</v>
      </c>
      <c r="O60" s="266">
        <f t="shared" si="6"/>
        <v>0</v>
      </c>
      <c r="P60" s="266">
        <f t="shared" si="7"/>
        <v>0</v>
      </c>
      <c r="Q60" s="267" t="str">
        <f t="shared" si="8"/>
        <v>Valid</v>
      </c>
      <c r="R60" s="259"/>
    </row>
    <row r="61" spans="2:18" ht="15" thickBot="1" x14ac:dyDescent="0.4">
      <c r="B61" s="325">
        <f t="shared" si="9"/>
        <v>49</v>
      </c>
      <c r="C61" s="406"/>
      <c r="D61" s="407"/>
      <c r="E61" s="204"/>
      <c r="F61" s="402"/>
      <c r="G61" s="402"/>
      <c r="H61" s="261"/>
      <c r="I61" s="429" t="str">
        <f t="shared" si="1"/>
        <v/>
      </c>
      <c r="J61" s="261"/>
      <c r="K61" s="265">
        <f t="shared" si="2"/>
        <v>0</v>
      </c>
      <c r="L61" s="266">
        <f t="shared" si="3"/>
        <v>0</v>
      </c>
      <c r="M61" s="266">
        <f t="shared" si="4"/>
        <v>0</v>
      </c>
      <c r="N61" s="266">
        <f t="shared" si="5"/>
        <v>0</v>
      </c>
      <c r="O61" s="266">
        <f t="shared" si="6"/>
        <v>0</v>
      </c>
      <c r="P61" s="266">
        <f t="shared" si="7"/>
        <v>0</v>
      </c>
      <c r="Q61" s="267" t="str">
        <f t="shared" si="8"/>
        <v>Valid</v>
      </c>
      <c r="R61" s="259"/>
    </row>
    <row r="62" spans="2:18" ht="15" thickBot="1" x14ac:dyDescent="0.4">
      <c r="B62" s="326">
        <f t="shared" si="9"/>
        <v>50</v>
      </c>
      <c r="C62" s="407"/>
      <c r="D62" s="407"/>
      <c r="E62" s="204"/>
      <c r="F62" s="402"/>
      <c r="G62" s="402"/>
      <c r="H62" s="261"/>
      <c r="I62" s="429" t="str">
        <f t="shared" si="1"/>
        <v/>
      </c>
      <c r="J62" s="261"/>
      <c r="K62" s="265">
        <f t="shared" si="2"/>
        <v>0</v>
      </c>
      <c r="L62" s="266">
        <f t="shared" si="3"/>
        <v>0</v>
      </c>
      <c r="M62" s="266">
        <f t="shared" si="4"/>
        <v>0</v>
      </c>
      <c r="N62" s="266">
        <f t="shared" si="5"/>
        <v>0</v>
      </c>
      <c r="O62" s="266">
        <f t="shared" si="6"/>
        <v>0</v>
      </c>
      <c r="P62" s="266">
        <f t="shared" si="7"/>
        <v>0</v>
      </c>
      <c r="Q62" s="267" t="str">
        <f t="shared" si="8"/>
        <v>Valid</v>
      </c>
      <c r="R62" s="259"/>
    </row>
    <row r="63" spans="2:18" ht="15" thickBot="1" x14ac:dyDescent="0.4">
      <c r="B63" s="272"/>
      <c r="C63" s="353"/>
      <c r="D63" s="327" t="s">
        <v>497</v>
      </c>
      <c r="E63" s="328">
        <f>SUM(E13:E62)</f>
        <v>0</v>
      </c>
      <c r="F63" s="483">
        <f>SUM(F13:F62)</f>
        <v>0</v>
      </c>
      <c r="G63" s="484">
        <f>SUM(G13:G62)</f>
        <v>0</v>
      </c>
      <c r="H63" s="261"/>
      <c r="I63" s="429"/>
      <c r="J63" s="261"/>
      <c r="K63" s="261"/>
      <c r="L63" s="261"/>
      <c r="M63" s="258"/>
      <c r="N63" s="258"/>
      <c r="O63" s="258"/>
      <c r="P63" s="258"/>
      <c r="Q63" s="258"/>
      <c r="R63" s="259"/>
    </row>
    <row r="64" spans="2:18" ht="23.5" thickBot="1" x14ac:dyDescent="0.4">
      <c r="B64" s="268"/>
      <c r="C64" s="288"/>
      <c r="D64" s="575"/>
      <c r="E64" s="576"/>
      <c r="F64" s="313" t="s">
        <v>79</v>
      </c>
      <c r="G64" s="313" t="s">
        <v>75</v>
      </c>
      <c r="H64" s="268"/>
      <c r="I64" s="429"/>
      <c r="J64" s="261"/>
      <c r="K64" s="261"/>
      <c r="L64" s="261"/>
      <c r="M64" s="258"/>
      <c r="N64" s="258"/>
      <c r="O64" s="258"/>
      <c r="P64" s="258"/>
      <c r="Q64" s="258"/>
      <c r="R64" s="259"/>
    </row>
    <row r="65" spans="2:18" ht="72" customHeight="1" thickBot="1" x14ac:dyDescent="0.4">
      <c r="B65" s="273"/>
      <c r="C65" s="336"/>
      <c r="D65" s="577"/>
      <c r="E65" s="578"/>
      <c r="F65" s="408" t="str">
        <f>IF(Q8_ValueOfClientFunds&lt;&gt;Q1.1_ValueOfClientFunds, CONCATENATE("The 'Total' row of column (d) should equal the value of client funds specified in Q1(b)  i.e. ", Q1.1_ValueOfClientFunds),"")</f>
        <v/>
      </c>
      <c r="G65" s="408" t="str">
        <f>IF( Q8_ValueOfClientFinancialInstruments&lt;&gt;Q1.1_TotalValueOfClientFinancialInstruments, CONCATENATE("The 'Total' row of column (e) should equal the value of client financial instruments specified in Q1(c)  i.e. ",  Q1.1_TotalValueOfClientFinancialInstruments),"")</f>
        <v/>
      </c>
      <c r="H65" s="262"/>
      <c r="I65" s="430"/>
      <c r="J65" s="262"/>
      <c r="K65" s="262"/>
      <c r="L65" s="262"/>
      <c r="M65" s="269"/>
      <c r="N65" s="269"/>
      <c r="O65" s="269"/>
      <c r="P65" s="269"/>
      <c r="Q65" s="269"/>
      <c r="R65" s="270"/>
    </row>
    <row r="66" spans="2:18" x14ac:dyDescent="0.35">
      <c r="C66" s="50"/>
      <c r="D66" s="579"/>
      <c r="E66" s="579"/>
      <c r="M66" s="39"/>
    </row>
    <row r="67" spans="2:18" x14ac:dyDescent="0.35">
      <c r="C67" s="50"/>
      <c r="D67" s="569"/>
      <c r="E67" s="569"/>
      <c r="M67" s="39"/>
    </row>
    <row r="68" spans="2:18" x14ac:dyDescent="0.35">
      <c r="C68" s="50"/>
      <c r="D68" s="569"/>
      <c r="E68" s="569"/>
      <c r="M68" s="39"/>
    </row>
    <row r="69" spans="2:18" x14ac:dyDescent="0.35">
      <c r="C69" s="50"/>
      <c r="D69" s="569"/>
      <c r="E69" s="569"/>
    </row>
    <row r="70" spans="2:18" x14ac:dyDescent="0.35">
      <c r="D70" s="569"/>
      <c r="E70" s="569"/>
    </row>
    <row r="71" spans="2:18" x14ac:dyDescent="0.35">
      <c r="C71" s="50"/>
      <c r="D71" s="569"/>
      <c r="E71" s="569"/>
    </row>
    <row r="72" spans="2:18" x14ac:dyDescent="0.35">
      <c r="C72" s="50"/>
      <c r="D72" s="569"/>
      <c r="E72" s="569"/>
    </row>
    <row r="73" spans="2:18" x14ac:dyDescent="0.35">
      <c r="C73" s="50"/>
      <c r="D73" s="569"/>
      <c r="E73" s="569"/>
    </row>
    <row r="74" spans="2:18" x14ac:dyDescent="0.35">
      <c r="D74" s="569"/>
      <c r="E74" s="569"/>
    </row>
    <row r="75" spans="2:18" x14ac:dyDescent="0.35">
      <c r="C75" s="50"/>
      <c r="D75" s="569"/>
      <c r="E75" s="569"/>
    </row>
    <row r="76" spans="2:18" x14ac:dyDescent="0.35">
      <c r="D76" s="569"/>
      <c r="E76" s="569"/>
    </row>
    <row r="77" spans="2:18" x14ac:dyDescent="0.35">
      <c r="D77" s="569"/>
      <c r="E77" s="569"/>
    </row>
    <row r="78" spans="2:18" x14ac:dyDescent="0.35">
      <c r="D78" s="569"/>
      <c r="E78" s="569"/>
    </row>
    <row r="79" spans="2:18" x14ac:dyDescent="0.35">
      <c r="D79" s="569"/>
      <c r="E79" s="569"/>
    </row>
    <row r="80" spans="2:18" x14ac:dyDescent="0.35">
      <c r="D80" s="569"/>
      <c r="E80" s="569"/>
      <c r="M80" s="39"/>
    </row>
    <row r="82" spans="13:13" x14ac:dyDescent="0.35">
      <c r="M82" s="39"/>
    </row>
    <row r="83" spans="13:13" x14ac:dyDescent="0.35">
      <c r="M83" s="39"/>
    </row>
    <row r="84" spans="13:13" x14ac:dyDescent="0.35">
      <c r="M84" s="39"/>
    </row>
    <row r="85" spans="13:13" x14ac:dyDescent="0.35">
      <c r="M85" s="39"/>
    </row>
    <row r="86" spans="13:13" x14ac:dyDescent="0.35">
      <c r="M86" s="39"/>
    </row>
    <row r="87" spans="13:13" x14ac:dyDescent="0.35">
      <c r="M87" s="39"/>
    </row>
    <row r="88" spans="13:13" x14ac:dyDescent="0.35">
      <c r="M88" s="39"/>
    </row>
    <row r="89" spans="13:13" x14ac:dyDescent="0.35">
      <c r="M89" s="39"/>
    </row>
    <row r="94" spans="13:13" x14ac:dyDescent="0.35">
      <c r="M94" s="39"/>
    </row>
    <row r="95" spans="13:13" x14ac:dyDescent="0.35">
      <c r="M95" s="39"/>
    </row>
    <row r="96" spans="13:13" x14ac:dyDescent="0.35">
      <c r="M96" s="39"/>
    </row>
    <row r="97" spans="13:13" x14ac:dyDescent="0.35">
      <c r="M97" s="39"/>
    </row>
    <row r="98" spans="13:13" x14ac:dyDescent="0.35">
      <c r="M98" s="39"/>
    </row>
  </sheetData>
  <sheetProtection algorithmName="SHA-512" hashValue="3mCsHpCH/vlHFjMR9u5WYOz2wOriQpYqXAhflLlE34R4nNL306dsiq+lQNhIiYyW3oyzVY7P0jvRtUdpyWMYSA==" saltValue="rczeEGvHHrKGWuGl4VT2eg==" spinCount="100000" sheet="1" selectLockedCells="1"/>
  <mergeCells count="26">
    <mergeCell ref="B4:B7"/>
    <mergeCell ref="D67:E67"/>
    <mergeCell ref="D68:E68"/>
    <mergeCell ref="D69:E69"/>
    <mergeCell ref="M4:N4"/>
    <mergeCell ref="N10:P10"/>
    <mergeCell ref="K8:Q8"/>
    <mergeCell ref="D8:G8"/>
    <mergeCell ref="D9:G9"/>
    <mergeCell ref="C4:E7"/>
    <mergeCell ref="D70:E70"/>
    <mergeCell ref="D71:E71"/>
    <mergeCell ref="D72:E72"/>
    <mergeCell ref="B2:O2"/>
    <mergeCell ref="D80:E80"/>
    <mergeCell ref="D74:E74"/>
    <mergeCell ref="D75:E75"/>
    <mergeCell ref="D76:E76"/>
    <mergeCell ref="D77:E77"/>
    <mergeCell ref="D78:E78"/>
    <mergeCell ref="D79:E79"/>
    <mergeCell ref="B3:L3"/>
    <mergeCell ref="D64:E64"/>
    <mergeCell ref="D73:E73"/>
    <mergeCell ref="D65:E65"/>
    <mergeCell ref="D66:E66"/>
  </mergeCells>
  <conditionalFormatting sqref="G4">
    <cfRule type="cellIs" dxfId="25" priority="5" stopIfTrue="1" operator="equal">
      <formula>"Valid"</formula>
    </cfRule>
    <cfRule type="cellIs" dxfId="24" priority="6" operator="equal">
      <formula>"Invalid"</formula>
    </cfRule>
  </conditionalFormatting>
  <conditionalFormatting sqref="F5:G5">
    <cfRule type="cellIs" dxfId="23" priority="3" stopIfTrue="1" operator="equal">
      <formula>"Invalid"</formula>
    </cfRule>
    <cfRule type="cellIs" dxfId="22" priority="4" operator="equal">
      <formula>"Valid"</formula>
    </cfRule>
  </conditionalFormatting>
  <conditionalFormatting sqref="M5:N5">
    <cfRule type="cellIs" dxfId="21" priority="1" stopIfTrue="1" operator="equal">
      <formula>"Invalid"</formula>
    </cfRule>
    <cfRule type="cellIs" dxfId="20" priority="2" operator="equal">
      <formula>"Valid"</formula>
    </cfRule>
  </conditionalFormatting>
  <dataValidations count="4">
    <dataValidation type="whole" operator="greaterThanOrEqual" allowBlank="1" showInputMessage="1" showErrorMessage="1" error="Integer value must be entered" sqref="E13:E62">
      <formula1>0</formula1>
    </dataValidation>
    <dataValidation type="decimal" operator="greaterThanOrEqual" allowBlank="1" showInputMessage="1" showErrorMessage="1" errorTitle="Amount Expected" error="Enter an amount such as 123.45" sqref="G13:G62 F14:F62">
      <formula1>0</formula1>
    </dataValidation>
    <dataValidation type="custom" showInputMessage="1" showErrorMessage="1" errorTitle="Previous row is blank ?" error="All rows must be filled consecutively (no blank rows left in the middle)_x000a_" sqref="C14:C62">
      <formula1>NOT(ISBLANK(C13))</formula1>
    </dataValidation>
    <dataValidation type="whole" operator="greaterThanOrEqual" allowBlank="1" showInputMessage="1" showErrorMessage="1" errorTitle="Amount Expected" error="Enter an amount such as 12345" sqref="F13">
      <formula1>0</formula1>
    </dataValidation>
  </dataValidations>
  <pageMargins left="0.7" right="0.7" top="0.75" bottom="0.75" header="0.3" footer="0.3"/>
  <pageSetup paperSize="8" orientation="portrait" r:id="rId1"/>
  <headerFooter alignWithMargins="0">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1:W209"/>
  <sheetViews>
    <sheetView showGridLines="0" zoomScaleNormal="100" workbookViewId="0">
      <selection activeCell="H12" sqref="H12"/>
    </sheetView>
  </sheetViews>
  <sheetFormatPr defaultColWidth="9.1796875" defaultRowHeight="14.5" x14ac:dyDescent="0.35"/>
  <cols>
    <col min="1" max="1" width="1.81640625" style="60" customWidth="1"/>
    <col min="2" max="2" width="7.54296875" style="38" customWidth="1"/>
    <col min="3" max="3" width="21.54296875" style="36" bestFit="1" customWidth="1"/>
    <col min="4" max="4" width="41" style="60" customWidth="1"/>
    <col min="5" max="5" width="18.54296875" style="60" customWidth="1"/>
    <col min="6" max="6" width="16.1796875" style="60" customWidth="1"/>
    <col min="7" max="7" width="19.1796875" style="60" customWidth="1"/>
    <col min="8" max="8" width="20.54296875" style="60" customWidth="1"/>
    <col min="9" max="9" width="23.1796875" style="60" customWidth="1"/>
    <col min="10" max="10" width="3.54296875" style="60" customWidth="1"/>
    <col min="11" max="11" width="56.1796875" style="119" customWidth="1"/>
    <col min="12" max="12" width="3.453125" style="60" customWidth="1"/>
    <col min="13" max="13" width="5.453125" style="38" hidden="1" customWidth="1"/>
    <col min="14" max="14" width="5.1796875" style="38" hidden="1" customWidth="1"/>
    <col min="15" max="15" width="4.453125" style="38" hidden="1" customWidth="1"/>
    <col min="16" max="16" width="4.81640625" style="38" hidden="1" customWidth="1"/>
    <col min="17" max="17" width="5.453125" style="38" hidden="1" customWidth="1"/>
    <col min="18" max="18" width="6" style="38" hidden="1" customWidth="1"/>
    <col min="19" max="19" width="4.81640625" style="38" hidden="1" customWidth="1"/>
    <col min="20" max="20" width="6" style="38" hidden="1" customWidth="1"/>
    <col min="21" max="21" width="8.453125" style="38" hidden="1" customWidth="1"/>
    <col min="22" max="22" width="11.54296875" style="38" hidden="1" customWidth="1"/>
    <col min="23" max="23" width="4" style="60" customWidth="1"/>
    <col min="24" max="16384" width="9.1796875" style="60"/>
  </cols>
  <sheetData>
    <row r="1" spans="2:23" ht="15" thickBot="1" x14ac:dyDescent="0.4">
      <c r="B1" s="35"/>
    </row>
    <row r="2" spans="2:23" ht="23.15" customHeight="1" thickBot="1" x14ac:dyDescent="0.4">
      <c r="B2" s="547" t="s">
        <v>4</v>
      </c>
      <c r="C2" s="570"/>
      <c r="D2" s="570"/>
      <c r="E2" s="570"/>
      <c r="F2" s="570"/>
      <c r="G2" s="570"/>
      <c r="H2" s="570"/>
      <c r="I2" s="570"/>
      <c r="J2" s="570"/>
      <c r="K2" s="570"/>
      <c r="L2" s="570"/>
      <c r="M2" s="570"/>
      <c r="N2" s="570"/>
      <c r="O2" s="570"/>
      <c r="P2" s="570"/>
      <c r="Q2" s="570"/>
      <c r="R2" s="570"/>
      <c r="S2" s="570"/>
      <c r="T2" s="570"/>
      <c r="U2" s="570"/>
      <c r="V2" s="570"/>
      <c r="W2" s="571"/>
    </row>
    <row r="3" spans="2:23" ht="15" thickBot="1" x14ac:dyDescent="0.4">
      <c r="B3" s="304"/>
      <c r="C3" s="572" t="s">
        <v>5</v>
      </c>
      <c r="D3" s="604"/>
      <c r="E3" s="604"/>
      <c r="F3" s="604"/>
      <c r="G3" s="604"/>
      <c r="H3" s="604"/>
      <c r="I3" s="604"/>
      <c r="J3" s="604"/>
      <c r="K3" s="604"/>
      <c r="L3" s="604"/>
      <c r="M3" s="604"/>
      <c r="N3" s="604"/>
      <c r="O3" s="573"/>
      <c r="P3" s="573"/>
      <c r="Q3" s="573"/>
      <c r="R3" s="573"/>
      <c r="S3" s="573"/>
      <c r="T3" s="573"/>
      <c r="U3" s="573"/>
      <c r="V3" s="573"/>
      <c r="W3" s="605"/>
    </row>
    <row r="4" spans="2:23" ht="14.5" customHeight="1" thickBot="1" x14ac:dyDescent="0.4">
      <c r="B4" s="580" t="s">
        <v>435</v>
      </c>
      <c r="C4" s="590" t="s">
        <v>13</v>
      </c>
      <c r="D4" s="608"/>
      <c r="E4" s="608"/>
      <c r="F4" s="608"/>
      <c r="G4" s="609"/>
      <c r="H4" s="314" t="s">
        <v>363</v>
      </c>
      <c r="I4" s="318" t="str">
        <f>IF( Q4="Valid","Valid","Invalid")</f>
        <v>Valid</v>
      </c>
      <c r="J4" s="278"/>
      <c r="K4" s="305"/>
      <c r="L4" s="278"/>
      <c r="M4" s="606" t="s">
        <v>361</v>
      </c>
      <c r="N4" s="607"/>
      <c r="O4" s="607"/>
      <c r="P4" s="607"/>
      <c r="Q4" s="290" t="str">
        <f>IF(R4=201,"Valid","Invalid")</f>
        <v>Valid</v>
      </c>
      <c r="R4" s="276">
        <f>COUNTIF(V9:V209,"Valid")</f>
        <v>201</v>
      </c>
      <c r="S4" s="283"/>
      <c r="T4" s="283"/>
      <c r="U4" s="283"/>
      <c r="V4" s="283"/>
      <c r="W4" s="306"/>
    </row>
    <row r="5" spans="2:23" ht="15" thickBot="1" x14ac:dyDescent="0.4">
      <c r="B5" s="599"/>
      <c r="C5" s="610"/>
      <c r="D5" s="611"/>
      <c r="E5" s="611"/>
      <c r="F5" s="611"/>
      <c r="G5" s="612"/>
      <c r="H5" s="278"/>
      <c r="I5" s="278"/>
      <c r="J5" s="278"/>
      <c r="K5" s="305"/>
      <c r="L5" s="278"/>
      <c r="M5" s="307"/>
      <c r="N5" s="307"/>
      <c r="O5" s="292"/>
      <c r="P5" s="283"/>
      <c r="Q5" s="283"/>
      <c r="R5" s="283"/>
      <c r="S5" s="283"/>
      <c r="T5" s="283"/>
      <c r="U5" s="283"/>
      <c r="V5" s="283"/>
      <c r="W5" s="306"/>
    </row>
    <row r="6" spans="2:23" ht="15" thickBot="1" x14ac:dyDescent="0.4">
      <c r="B6" s="600"/>
      <c r="C6" s="613"/>
      <c r="D6" s="614"/>
      <c r="E6" s="614"/>
      <c r="F6" s="614"/>
      <c r="G6" s="615"/>
      <c r="H6" s="278"/>
      <c r="I6" s="278"/>
      <c r="J6" s="278"/>
      <c r="K6" s="305"/>
      <c r="L6" s="278"/>
      <c r="M6" s="601" t="s">
        <v>392</v>
      </c>
      <c r="N6" s="602"/>
      <c r="O6" s="602"/>
      <c r="P6" s="602"/>
      <c r="Q6" s="602"/>
      <c r="R6" s="602"/>
      <c r="S6" s="602"/>
      <c r="T6" s="602"/>
      <c r="U6" s="602"/>
      <c r="V6" s="603"/>
      <c r="W6" s="306"/>
    </row>
    <row r="7" spans="2:23" s="126" customFormat="1" ht="15" thickBot="1" x14ac:dyDescent="0.4">
      <c r="B7" s="308"/>
      <c r="C7" s="313" t="s">
        <v>483</v>
      </c>
      <c r="D7" s="313" t="s">
        <v>484</v>
      </c>
      <c r="E7" s="313" t="s">
        <v>485</v>
      </c>
      <c r="F7" s="313" t="s">
        <v>486</v>
      </c>
      <c r="G7" s="313" t="s">
        <v>487</v>
      </c>
      <c r="H7" s="290" t="s">
        <v>488</v>
      </c>
      <c r="I7" s="276" t="s">
        <v>489</v>
      </c>
      <c r="J7" s="278"/>
      <c r="K7" s="305"/>
      <c r="L7" s="278"/>
      <c r="M7" s="309"/>
      <c r="N7" s="310"/>
      <c r="O7" s="310"/>
      <c r="P7" s="310"/>
      <c r="Q7" s="310"/>
      <c r="R7" s="310"/>
      <c r="S7" s="310"/>
      <c r="T7" s="310"/>
      <c r="U7" s="310"/>
      <c r="V7" s="311"/>
      <c r="W7" s="306"/>
    </row>
    <row r="8" spans="2:23" ht="57" customHeight="1" thickBot="1" x14ac:dyDescent="0.4">
      <c r="B8" s="312" t="s">
        <v>99</v>
      </c>
      <c r="C8" s="313" t="s">
        <v>490</v>
      </c>
      <c r="D8" s="314" t="s">
        <v>69</v>
      </c>
      <c r="E8" s="313" t="s">
        <v>362</v>
      </c>
      <c r="F8" s="313" t="s">
        <v>456</v>
      </c>
      <c r="G8" s="313" t="s">
        <v>493</v>
      </c>
      <c r="H8" s="313" t="s">
        <v>500</v>
      </c>
      <c r="I8" s="313" t="s">
        <v>501</v>
      </c>
      <c r="J8" s="307"/>
      <c r="K8" s="423" t="str">
        <f>K209</f>
        <v/>
      </c>
      <c r="L8" s="283"/>
      <c r="M8" s="295" t="s">
        <v>403</v>
      </c>
      <c r="N8" s="296" t="s">
        <v>365</v>
      </c>
      <c r="O8" s="296" t="s">
        <v>355</v>
      </c>
      <c r="P8" s="296" t="s">
        <v>356</v>
      </c>
      <c r="Q8" s="296" t="s">
        <v>357</v>
      </c>
      <c r="R8" s="296" t="s">
        <v>358</v>
      </c>
      <c r="S8" s="296" t="s">
        <v>359</v>
      </c>
      <c r="T8" s="296" t="s">
        <v>441</v>
      </c>
      <c r="U8" s="296" t="s">
        <v>440</v>
      </c>
      <c r="V8" s="297" t="s">
        <v>360</v>
      </c>
      <c r="W8" s="306"/>
    </row>
    <row r="9" spans="2:23" ht="15" thickBot="1" x14ac:dyDescent="0.4">
      <c r="B9" s="319">
        <v>1</v>
      </c>
      <c r="C9" s="404"/>
      <c r="D9" s="404"/>
      <c r="E9" s="407"/>
      <c r="F9" s="222"/>
      <c r="G9" s="402"/>
      <c r="H9" s="402"/>
      <c r="I9" s="402"/>
      <c r="J9" s="258"/>
      <c r="K9" s="423" t="str">
        <f>IF(V9="Invalid", IF(U9=0,"Field (e) should be equal to fields (f) + (g)","Missing data, please fill out all fields (a) to (g)"),"")</f>
        <v/>
      </c>
      <c r="L9" s="261"/>
      <c r="M9" s="265">
        <f t="shared" ref="M9:M73" si="0">--(C9&lt;&gt;"")</f>
        <v>0</v>
      </c>
      <c r="N9" s="266">
        <f>IF(OR(D9="Please choose an option:",D9=""), 0,1)</f>
        <v>0</v>
      </c>
      <c r="O9" s="266">
        <f>IF(OR(E9="Please choose an option:",E9=""), 0,1)</f>
        <v>0</v>
      </c>
      <c r="P9" s="266">
        <f>IF(OR(F9="Please choose an option:",F9=""), 0,1)</f>
        <v>0</v>
      </c>
      <c r="Q9" s="266">
        <f>IF(G9="",0,1)</f>
        <v>0</v>
      </c>
      <c r="R9" s="266">
        <f>IF(H9="",0,1)</f>
        <v>0</v>
      </c>
      <c r="S9" s="266">
        <f>IF(I9="",0,1)</f>
        <v>0</v>
      </c>
      <c r="T9" s="266">
        <f>SUM(M9:S9)</f>
        <v>0</v>
      </c>
      <c r="U9" s="266">
        <f t="shared" ref="U9:U40" si="1">IF(OR(SUM(H9,I9)=G9,AND(G9=0,H9=0,I9=0)),1,0)</f>
        <v>1</v>
      </c>
      <c r="V9" s="267" t="str">
        <f t="shared" ref="V9:V40" si="2">IF(OR( AND(T9=7, U9=1),T9=0), "Valid", "Invalid")</f>
        <v>Valid</v>
      </c>
      <c r="W9" s="299"/>
    </row>
    <row r="10" spans="2:23" ht="15" thickBot="1" x14ac:dyDescent="0.4">
      <c r="B10" s="319">
        <f t="shared" ref="B10:B71" si="3">B9+1</f>
        <v>2</v>
      </c>
      <c r="C10" s="409"/>
      <c r="D10" s="404"/>
      <c r="E10" s="407"/>
      <c r="F10" s="222"/>
      <c r="G10" s="402"/>
      <c r="H10" s="402"/>
      <c r="I10" s="402"/>
      <c r="J10" s="258"/>
      <c r="K10" s="423" t="str">
        <f t="shared" ref="K10:K73" si="4">IF(V10="Invalid", IF(U10=0,"Field (e) should be equal to fields (f) + (g)","Missing data, please fill out all fields (a) to (g)"),"")</f>
        <v/>
      </c>
      <c r="L10" s="261"/>
      <c r="M10" s="265">
        <f t="shared" si="0"/>
        <v>0</v>
      </c>
      <c r="N10" s="266">
        <f t="shared" ref="N10:N73" si="5">IF(OR(D10="Please choose an option:",D10=""), 0,1)</f>
        <v>0</v>
      </c>
      <c r="O10" s="266">
        <f t="shared" ref="O10:O73" si="6">IF(OR(E10="Please choose an option:",E10=""), 0,1)</f>
        <v>0</v>
      </c>
      <c r="P10" s="266">
        <f t="shared" ref="P10:P73" si="7">IF(OR(F10="Please choose an option:",F10=""), 0,1)</f>
        <v>0</v>
      </c>
      <c r="Q10" s="266">
        <f t="shared" ref="Q10:Q73" si="8">IF(G10="",0,1)</f>
        <v>0</v>
      </c>
      <c r="R10" s="266">
        <f t="shared" ref="R10:R73" si="9">IF(H10="",0,1)</f>
        <v>0</v>
      </c>
      <c r="S10" s="266">
        <f t="shared" ref="S10:S73" si="10">IF(I10="",0,1)</f>
        <v>0</v>
      </c>
      <c r="T10" s="266">
        <f t="shared" ref="T10:T73" si="11">SUM(M10:S10)</f>
        <v>0</v>
      </c>
      <c r="U10" s="266">
        <f t="shared" si="1"/>
        <v>1</v>
      </c>
      <c r="V10" s="267" t="str">
        <f t="shared" si="2"/>
        <v>Valid</v>
      </c>
      <c r="W10" s="299"/>
    </row>
    <row r="11" spans="2:23" ht="15" thickBot="1" x14ac:dyDescent="0.4">
      <c r="B11" s="319">
        <f t="shared" si="3"/>
        <v>3</v>
      </c>
      <c r="C11" s="409"/>
      <c r="D11" s="404"/>
      <c r="E11" s="407"/>
      <c r="F11" s="222"/>
      <c r="G11" s="402"/>
      <c r="H11" s="402"/>
      <c r="I11" s="402"/>
      <c r="J11" s="258"/>
      <c r="K11" s="423" t="str">
        <f t="shared" si="4"/>
        <v/>
      </c>
      <c r="L11" s="261"/>
      <c r="M11" s="265">
        <f t="shared" si="0"/>
        <v>0</v>
      </c>
      <c r="N11" s="266">
        <f t="shared" si="5"/>
        <v>0</v>
      </c>
      <c r="O11" s="266">
        <f t="shared" si="6"/>
        <v>0</v>
      </c>
      <c r="P11" s="266">
        <f t="shared" si="7"/>
        <v>0</v>
      </c>
      <c r="Q11" s="266">
        <f t="shared" si="8"/>
        <v>0</v>
      </c>
      <c r="R11" s="266">
        <f t="shared" si="9"/>
        <v>0</v>
      </c>
      <c r="S11" s="266">
        <f t="shared" si="10"/>
        <v>0</v>
      </c>
      <c r="T11" s="266">
        <f t="shared" si="11"/>
        <v>0</v>
      </c>
      <c r="U11" s="266">
        <f t="shared" si="1"/>
        <v>1</v>
      </c>
      <c r="V11" s="267" t="str">
        <f t="shared" si="2"/>
        <v>Valid</v>
      </c>
      <c r="W11" s="299"/>
    </row>
    <row r="12" spans="2:23" ht="15" thickBot="1" x14ac:dyDescent="0.4">
      <c r="B12" s="319">
        <f t="shared" si="3"/>
        <v>4</v>
      </c>
      <c r="C12" s="409"/>
      <c r="D12" s="404"/>
      <c r="E12" s="407"/>
      <c r="F12" s="222"/>
      <c r="G12" s="402"/>
      <c r="H12" s="402"/>
      <c r="I12" s="402"/>
      <c r="J12" s="258"/>
      <c r="K12" s="423" t="str">
        <f t="shared" si="4"/>
        <v/>
      </c>
      <c r="L12" s="261"/>
      <c r="M12" s="265">
        <f t="shared" si="0"/>
        <v>0</v>
      </c>
      <c r="N12" s="266">
        <f t="shared" si="5"/>
        <v>0</v>
      </c>
      <c r="O12" s="266">
        <f t="shared" si="6"/>
        <v>0</v>
      </c>
      <c r="P12" s="266">
        <f t="shared" si="7"/>
        <v>0</v>
      </c>
      <c r="Q12" s="266">
        <f t="shared" si="8"/>
        <v>0</v>
      </c>
      <c r="R12" s="266">
        <f t="shared" si="9"/>
        <v>0</v>
      </c>
      <c r="S12" s="266">
        <f t="shared" si="10"/>
        <v>0</v>
      </c>
      <c r="T12" s="266">
        <f t="shared" si="11"/>
        <v>0</v>
      </c>
      <c r="U12" s="266">
        <f t="shared" si="1"/>
        <v>1</v>
      </c>
      <c r="V12" s="267" t="str">
        <f t="shared" si="2"/>
        <v>Valid</v>
      </c>
      <c r="W12" s="299"/>
    </row>
    <row r="13" spans="2:23" ht="15" thickBot="1" x14ac:dyDescent="0.4">
      <c r="B13" s="319">
        <f t="shared" si="3"/>
        <v>5</v>
      </c>
      <c r="C13" s="409"/>
      <c r="D13" s="404"/>
      <c r="E13" s="407"/>
      <c r="F13" s="222"/>
      <c r="G13" s="402"/>
      <c r="H13" s="402"/>
      <c r="I13" s="402"/>
      <c r="J13" s="258"/>
      <c r="K13" s="423" t="str">
        <f t="shared" si="4"/>
        <v/>
      </c>
      <c r="L13" s="261"/>
      <c r="M13" s="265">
        <f t="shared" si="0"/>
        <v>0</v>
      </c>
      <c r="N13" s="266">
        <f t="shared" si="5"/>
        <v>0</v>
      </c>
      <c r="O13" s="266">
        <f t="shared" si="6"/>
        <v>0</v>
      </c>
      <c r="P13" s="266">
        <f t="shared" si="7"/>
        <v>0</v>
      </c>
      <c r="Q13" s="266">
        <f t="shared" si="8"/>
        <v>0</v>
      </c>
      <c r="R13" s="266">
        <f t="shared" si="9"/>
        <v>0</v>
      </c>
      <c r="S13" s="266">
        <f t="shared" si="10"/>
        <v>0</v>
      </c>
      <c r="T13" s="266">
        <f t="shared" si="11"/>
        <v>0</v>
      </c>
      <c r="U13" s="266">
        <f t="shared" si="1"/>
        <v>1</v>
      </c>
      <c r="V13" s="267" t="str">
        <f t="shared" si="2"/>
        <v>Valid</v>
      </c>
      <c r="W13" s="299"/>
    </row>
    <row r="14" spans="2:23" ht="15" thickBot="1" x14ac:dyDescent="0.4">
      <c r="B14" s="319">
        <f t="shared" si="3"/>
        <v>6</v>
      </c>
      <c r="C14" s="409"/>
      <c r="D14" s="404"/>
      <c r="E14" s="407"/>
      <c r="F14" s="222"/>
      <c r="G14" s="402"/>
      <c r="H14" s="402"/>
      <c r="I14" s="402"/>
      <c r="J14" s="258"/>
      <c r="K14" s="423" t="str">
        <f t="shared" si="4"/>
        <v/>
      </c>
      <c r="L14" s="261"/>
      <c r="M14" s="265">
        <f t="shared" si="0"/>
        <v>0</v>
      </c>
      <c r="N14" s="266">
        <f t="shared" si="5"/>
        <v>0</v>
      </c>
      <c r="O14" s="266">
        <f t="shared" si="6"/>
        <v>0</v>
      </c>
      <c r="P14" s="266">
        <f t="shared" si="7"/>
        <v>0</v>
      </c>
      <c r="Q14" s="266">
        <f t="shared" si="8"/>
        <v>0</v>
      </c>
      <c r="R14" s="266">
        <f t="shared" si="9"/>
        <v>0</v>
      </c>
      <c r="S14" s="266">
        <f t="shared" si="10"/>
        <v>0</v>
      </c>
      <c r="T14" s="266">
        <f t="shared" si="11"/>
        <v>0</v>
      </c>
      <c r="U14" s="266">
        <f t="shared" si="1"/>
        <v>1</v>
      </c>
      <c r="V14" s="267" t="str">
        <f t="shared" si="2"/>
        <v>Valid</v>
      </c>
      <c r="W14" s="299"/>
    </row>
    <row r="15" spans="2:23" ht="15" thickBot="1" x14ac:dyDescent="0.4">
      <c r="B15" s="319">
        <f t="shared" si="3"/>
        <v>7</v>
      </c>
      <c r="C15" s="409"/>
      <c r="D15" s="404"/>
      <c r="E15" s="407"/>
      <c r="F15" s="222"/>
      <c r="G15" s="402"/>
      <c r="H15" s="402"/>
      <c r="I15" s="402"/>
      <c r="J15" s="258"/>
      <c r="K15" s="423" t="str">
        <f t="shared" si="4"/>
        <v/>
      </c>
      <c r="L15" s="261"/>
      <c r="M15" s="265">
        <f t="shared" si="0"/>
        <v>0</v>
      </c>
      <c r="N15" s="266">
        <f t="shared" si="5"/>
        <v>0</v>
      </c>
      <c r="O15" s="266">
        <f t="shared" si="6"/>
        <v>0</v>
      </c>
      <c r="P15" s="266">
        <f t="shared" si="7"/>
        <v>0</v>
      </c>
      <c r="Q15" s="266">
        <f t="shared" si="8"/>
        <v>0</v>
      </c>
      <c r="R15" s="266">
        <f t="shared" si="9"/>
        <v>0</v>
      </c>
      <c r="S15" s="266">
        <f t="shared" si="10"/>
        <v>0</v>
      </c>
      <c r="T15" s="266">
        <f t="shared" si="11"/>
        <v>0</v>
      </c>
      <c r="U15" s="266">
        <f t="shared" si="1"/>
        <v>1</v>
      </c>
      <c r="V15" s="267" t="str">
        <f t="shared" si="2"/>
        <v>Valid</v>
      </c>
      <c r="W15" s="299"/>
    </row>
    <row r="16" spans="2:23" ht="15" thickBot="1" x14ac:dyDescent="0.4">
      <c r="B16" s="319">
        <f t="shared" si="3"/>
        <v>8</v>
      </c>
      <c r="C16" s="409"/>
      <c r="D16" s="404"/>
      <c r="E16" s="407"/>
      <c r="F16" s="222"/>
      <c r="G16" s="402"/>
      <c r="H16" s="402"/>
      <c r="I16" s="402"/>
      <c r="J16" s="258"/>
      <c r="K16" s="423" t="str">
        <f t="shared" si="4"/>
        <v/>
      </c>
      <c r="L16" s="261"/>
      <c r="M16" s="265">
        <f t="shared" si="0"/>
        <v>0</v>
      </c>
      <c r="N16" s="266">
        <f t="shared" si="5"/>
        <v>0</v>
      </c>
      <c r="O16" s="266">
        <f t="shared" si="6"/>
        <v>0</v>
      </c>
      <c r="P16" s="266">
        <f t="shared" si="7"/>
        <v>0</v>
      </c>
      <c r="Q16" s="266">
        <f t="shared" si="8"/>
        <v>0</v>
      </c>
      <c r="R16" s="266">
        <f t="shared" si="9"/>
        <v>0</v>
      </c>
      <c r="S16" s="266">
        <f t="shared" si="10"/>
        <v>0</v>
      </c>
      <c r="T16" s="266">
        <f t="shared" si="11"/>
        <v>0</v>
      </c>
      <c r="U16" s="266">
        <f t="shared" si="1"/>
        <v>1</v>
      </c>
      <c r="V16" s="267" t="str">
        <f t="shared" si="2"/>
        <v>Valid</v>
      </c>
      <c r="W16" s="299"/>
    </row>
    <row r="17" spans="2:23" ht="15" thickBot="1" x14ac:dyDescent="0.4">
      <c r="B17" s="319">
        <f t="shared" si="3"/>
        <v>9</v>
      </c>
      <c r="C17" s="409"/>
      <c r="D17" s="404"/>
      <c r="E17" s="407"/>
      <c r="F17" s="222"/>
      <c r="G17" s="402"/>
      <c r="H17" s="402"/>
      <c r="I17" s="402"/>
      <c r="J17" s="258"/>
      <c r="K17" s="423" t="str">
        <f t="shared" si="4"/>
        <v/>
      </c>
      <c r="L17" s="261"/>
      <c r="M17" s="265">
        <f t="shared" si="0"/>
        <v>0</v>
      </c>
      <c r="N17" s="266">
        <f t="shared" si="5"/>
        <v>0</v>
      </c>
      <c r="O17" s="266">
        <f t="shared" si="6"/>
        <v>0</v>
      </c>
      <c r="P17" s="266">
        <f t="shared" si="7"/>
        <v>0</v>
      </c>
      <c r="Q17" s="266">
        <f t="shared" si="8"/>
        <v>0</v>
      </c>
      <c r="R17" s="266">
        <f t="shared" si="9"/>
        <v>0</v>
      </c>
      <c r="S17" s="266">
        <f t="shared" si="10"/>
        <v>0</v>
      </c>
      <c r="T17" s="266">
        <f t="shared" si="11"/>
        <v>0</v>
      </c>
      <c r="U17" s="266">
        <f t="shared" si="1"/>
        <v>1</v>
      </c>
      <c r="V17" s="267" t="str">
        <f t="shared" si="2"/>
        <v>Valid</v>
      </c>
      <c r="W17" s="299"/>
    </row>
    <row r="18" spans="2:23" ht="15" thickBot="1" x14ac:dyDescent="0.4">
      <c r="B18" s="319">
        <f t="shared" si="3"/>
        <v>10</v>
      </c>
      <c r="C18" s="409"/>
      <c r="D18" s="404"/>
      <c r="E18" s="407"/>
      <c r="F18" s="222"/>
      <c r="G18" s="402"/>
      <c r="H18" s="402"/>
      <c r="I18" s="402"/>
      <c r="J18" s="258"/>
      <c r="K18" s="423" t="str">
        <f t="shared" si="4"/>
        <v/>
      </c>
      <c r="L18" s="261"/>
      <c r="M18" s="265">
        <f t="shared" si="0"/>
        <v>0</v>
      </c>
      <c r="N18" s="266">
        <f t="shared" si="5"/>
        <v>0</v>
      </c>
      <c r="O18" s="266">
        <f t="shared" si="6"/>
        <v>0</v>
      </c>
      <c r="P18" s="266">
        <f t="shared" si="7"/>
        <v>0</v>
      </c>
      <c r="Q18" s="266">
        <f t="shared" si="8"/>
        <v>0</v>
      </c>
      <c r="R18" s="266">
        <f t="shared" si="9"/>
        <v>0</v>
      </c>
      <c r="S18" s="266">
        <f t="shared" si="10"/>
        <v>0</v>
      </c>
      <c r="T18" s="266">
        <f t="shared" si="11"/>
        <v>0</v>
      </c>
      <c r="U18" s="266">
        <f t="shared" si="1"/>
        <v>1</v>
      </c>
      <c r="V18" s="267" t="str">
        <f t="shared" si="2"/>
        <v>Valid</v>
      </c>
      <c r="W18" s="299"/>
    </row>
    <row r="19" spans="2:23" ht="15" thickBot="1" x14ac:dyDescent="0.4">
      <c r="B19" s="319">
        <f t="shared" si="3"/>
        <v>11</v>
      </c>
      <c r="C19" s="409"/>
      <c r="D19" s="404"/>
      <c r="E19" s="407"/>
      <c r="F19" s="222"/>
      <c r="G19" s="402"/>
      <c r="H19" s="402"/>
      <c r="I19" s="402"/>
      <c r="J19" s="258"/>
      <c r="K19" s="423" t="str">
        <f t="shared" si="4"/>
        <v/>
      </c>
      <c r="L19" s="261"/>
      <c r="M19" s="265">
        <f t="shared" si="0"/>
        <v>0</v>
      </c>
      <c r="N19" s="266">
        <f t="shared" si="5"/>
        <v>0</v>
      </c>
      <c r="O19" s="266">
        <f t="shared" si="6"/>
        <v>0</v>
      </c>
      <c r="P19" s="266">
        <f t="shared" si="7"/>
        <v>0</v>
      </c>
      <c r="Q19" s="266">
        <f t="shared" si="8"/>
        <v>0</v>
      </c>
      <c r="R19" s="266">
        <f t="shared" si="9"/>
        <v>0</v>
      </c>
      <c r="S19" s="266">
        <f t="shared" si="10"/>
        <v>0</v>
      </c>
      <c r="T19" s="266">
        <f t="shared" si="11"/>
        <v>0</v>
      </c>
      <c r="U19" s="266">
        <f t="shared" si="1"/>
        <v>1</v>
      </c>
      <c r="V19" s="267" t="str">
        <f t="shared" si="2"/>
        <v>Valid</v>
      </c>
      <c r="W19" s="299"/>
    </row>
    <row r="20" spans="2:23" ht="15" thickBot="1" x14ac:dyDescent="0.4">
      <c r="B20" s="319">
        <f t="shared" si="3"/>
        <v>12</v>
      </c>
      <c r="C20" s="409"/>
      <c r="D20" s="404"/>
      <c r="E20" s="407"/>
      <c r="F20" s="222"/>
      <c r="G20" s="402"/>
      <c r="H20" s="402"/>
      <c r="I20" s="402"/>
      <c r="J20" s="258"/>
      <c r="K20" s="423" t="str">
        <f t="shared" si="4"/>
        <v/>
      </c>
      <c r="L20" s="261"/>
      <c r="M20" s="265">
        <f t="shared" si="0"/>
        <v>0</v>
      </c>
      <c r="N20" s="266">
        <f t="shared" si="5"/>
        <v>0</v>
      </c>
      <c r="O20" s="266">
        <f t="shared" si="6"/>
        <v>0</v>
      </c>
      <c r="P20" s="266">
        <f t="shared" si="7"/>
        <v>0</v>
      </c>
      <c r="Q20" s="266">
        <f t="shared" si="8"/>
        <v>0</v>
      </c>
      <c r="R20" s="266">
        <f t="shared" si="9"/>
        <v>0</v>
      </c>
      <c r="S20" s="266">
        <f t="shared" si="10"/>
        <v>0</v>
      </c>
      <c r="T20" s="266">
        <f t="shared" si="11"/>
        <v>0</v>
      </c>
      <c r="U20" s="266">
        <f t="shared" si="1"/>
        <v>1</v>
      </c>
      <c r="V20" s="267" t="str">
        <f t="shared" si="2"/>
        <v>Valid</v>
      </c>
      <c r="W20" s="299"/>
    </row>
    <row r="21" spans="2:23" ht="15" thickBot="1" x14ac:dyDescent="0.4">
      <c r="B21" s="319">
        <f t="shared" si="3"/>
        <v>13</v>
      </c>
      <c r="C21" s="409"/>
      <c r="D21" s="404"/>
      <c r="E21" s="407"/>
      <c r="F21" s="222"/>
      <c r="G21" s="402"/>
      <c r="H21" s="402"/>
      <c r="I21" s="402"/>
      <c r="J21" s="258"/>
      <c r="K21" s="423" t="str">
        <f t="shared" si="4"/>
        <v/>
      </c>
      <c r="L21" s="261"/>
      <c r="M21" s="265">
        <f t="shared" si="0"/>
        <v>0</v>
      </c>
      <c r="N21" s="266">
        <f t="shared" si="5"/>
        <v>0</v>
      </c>
      <c r="O21" s="266">
        <f t="shared" si="6"/>
        <v>0</v>
      </c>
      <c r="P21" s="266">
        <f t="shared" si="7"/>
        <v>0</v>
      </c>
      <c r="Q21" s="266">
        <f t="shared" si="8"/>
        <v>0</v>
      </c>
      <c r="R21" s="266">
        <f t="shared" si="9"/>
        <v>0</v>
      </c>
      <c r="S21" s="266">
        <f t="shared" si="10"/>
        <v>0</v>
      </c>
      <c r="T21" s="266">
        <f t="shared" si="11"/>
        <v>0</v>
      </c>
      <c r="U21" s="266">
        <f t="shared" si="1"/>
        <v>1</v>
      </c>
      <c r="V21" s="267" t="str">
        <f t="shared" si="2"/>
        <v>Valid</v>
      </c>
      <c r="W21" s="299"/>
    </row>
    <row r="22" spans="2:23" ht="15" thickBot="1" x14ac:dyDescent="0.4">
      <c r="B22" s="319">
        <f t="shared" si="3"/>
        <v>14</v>
      </c>
      <c r="C22" s="409"/>
      <c r="D22" s="404"/>
      <c r="E22" s="407"/>
      <c r="F22" s="222"/>
      <c r="G22" s="402"/>
      <c r="H22" s="402"/>
      <c r="I22" s="402"/>
      <c r="J22" s="258"/>
      <c r="K22" s="423" t="str">
        <f t="shared" si="4"/>
        <v/>
      </c>
      <c r="L22" s="261"/>
      <c r="M22" s="265">
        <f t="shared" si="0"/>
        <v>0</v>
      </c>
      <c r="N22" s="266">
        <f t="shared" si="5"/>
        <v>0</v>
      </c>
      <c r="O22" s="266">
        <f t="shared" si="6"/>
        <v>0</v>
      </c>
      <c r="P22" s="266">
        <f t="shared" si="7"/>
        <v>0</v>
      </c>
      <c r="Q22" s="266">
        <f t="shared" si="8"/>
        <v>0</v>
      </c>
      <c r="R22" s="266">
        <f t="shared" si="9"/>
        <v>0</v>
      </c>
      <c r="S22" s="266">
        <f t="shared" si="10"/>
        <v>0</v>
      </c>
      <c r="T22" s="266">
        <f t="shared" si="11"/>
        <v>0</v>
      </c>
      <c r="U22" s="266">
        <f t="shared" si="1"/>
        <v>1</v>
      </c>
      <c r="V22" s="267" t="str">
        <f t="shared" si="2"/>
        <v>Valid</v>
      </c>
      <c r="W22" s="299"/>
    </row>
    <row r="23" spans="2:23" ht="15" thickBot="1" x14ac:dyDescent="0.4">
      <c r="B23" s="319">
        <f t="shared" si="3"/>
        <v>15</v>
      </c>
      <c r="C23" s="409"/>
      <c r="D23" s="404"/>
      <c r="E23" s="407"/>
      <c r="F23" s="222"/>
      <c r="G23" s="402"/>
      <c r="H23" s="402"/>
      <c r="I23" s="402"/>
      <c r="J23" s="258"/>
      <c r="K23" s="423" t="str">
        <f t="shared" si="4"/>
        <v/>
      </c>
      <c r="L23" s="261"/>
      <c r="M23" s="265">
        <f t="shared" si="0"/>
        <v>0</v>
      </c>
      <c r="N23" s="266">
        <f t="shared" si="5"/>
        <v>0</v>
      </c>
      <c r="O23" s="266">
        <f t="shared" si="6"/>
        <v>0</v>
      </c>
      <c r="P23" s="266">
        <f t="shared" si="7"/>
        <v>0</v>
      </c>
      <c r="Q23" s="266">
        <f t="shared" si="8"/>
        <v>0</v>
      </c>
      <c r="R23" s="266">
        <f t="shared" si="9"/>
        <v>0</v>
      </c>
      <c r="S23" s="266">
        <f t="shared" si="10"/>
        <v>0</v>
      </c>
      <c r="T23" s="266">
        <f t="shared" si="11"/>
        <v>0</v>
      </c>
      <c r="U23" s="266">
        <f t="shared" si="1"/>
        <v>1</v>
      </c>
      <c r="V23" s="267" t="str">
        <f t="shared" si="2"/>
        <v>Valid</v>
      </c>
      <c r="W23" s="299"/>
    </row>
    <row r="24" spans="2:23" ht="15" thickBot="1" x14ac:dyDescent="0.4">
      <c r="B24" s="319">
        <f t="shared" si="3"/>
        <v>16</v>
      </c>
      <c r="C24" s="409"/>
      <c r="D24" s="404"/>
      <c r="E24" s="407"/>
      <c r="F24" s="222"/>
      <c r="G24" s="402"/>
      <c r="H24" s="402"/>
      <c r="I24" s="402"/>
      <c r="J24" s="258"/>
      <c r="K24" s="423" t="str">
        <f t="shared" si="4"/>
        <v/>
      </c>
      <c r="L24" s="261"/>
      <c r="M24" s="265">
        <f t="shared" si="0"/>
        <v>0</v>
      </c>
      <c r="N24" s="266">
        <f t="shared" si="5"/>
        <v>0</v>
      </c>
      <c r="O24" s="266">
        <f t="shared" si="6"/>
        <v>0</v>
      </c>
      <c r="P24" s="266">
        <f t="shared" si="7"/>
        <v>0</v>
      </c>
      <c r="Q24" s="266">
        <f t="shared" si="8"/>
        <v>0</v>
      </c>
      <c r="R24" s="266">
        <f t="shared" si="9"/>
        <v>0</v>
      </c>
      <c r="S24" s="266">
        <f t="shared" si="10"/>
        <v>0</v>
      </c>
      <c r="T24" s="266">
        <f t="shared" si="11"/>
        <v>0</v>
      </c>
      <c r="U24" s="266">
        <f t="shared" si="1"/>
        <v>1</v>
      </c>
      <c r="V24" s="267" t="str">
        <f t="shared" si="2"/>
        <v>Valid</v>
      </c>
      <c r="W24" s="299"/>
    </row>
    <row r="25" spans="2:23" ht="15" thickBot="1" x14ac:dyDescent="0.4">
      <c r="B25" s="319">
        <f t="shared" si="3"/>
        <v>17</v>
      </c>
      <c r="C25" s="409"/>
      <c r="D25" s="404"/>
      <c r="E25" s="407"/>
      <c r="F25" s="222"/>
      <c r="G25" s="402"/>
      <c r="H25" s="402"/>
      <c r="I25" s="402"/>
      <c r="J25" s="258"/>
      <c r="K25" s="423" t="str">
        <f t="shared" si="4"/>
        <v/>
      </c>
      <c r="L25" s="261"/>
      <c r="M25" s="265">
        <f t="shared" si="0"/>
        <v>0</v>
      </c>
      <c r="N25" s="266">
        <f t="shared" si="5"/>
        <v>0</v>
      </c>
      <c r="O25" s="266">
        <f t="shared" si="6"/>
        <v>0</v>
      </c>
      <c r="P25" s="266">
        <f t="shared" si="7"/>
        <v>0</v>
      </c>
      <c r="Q25" s="266">
        <f t="shared" si="8"/>
        <v>0</v>
      </c>
      <c r="R25" s="266">
        <f t="shared" si="9"/>
        <v>0</v>
      </c>
      <c r="S25" s="266">
        <f t="shared" si="10"/>
        <v>0</v>
      </c>
      <c r="T25" s="266">
        <f t="shared" si="11"/>
        <v>0</v>
      </c>
      <c r="U25" s="266">
        <f t="shared" si="1"/>
        <v>1</v>
      </c>
      <c r="V25" s="267" t="str">
        <f t="shared" si="2"/>
        <v>Valid</v>
      </c>
      <c r="W25" s="299"/>
    </row>
    <row r="26" spans="2:23" ht="15" thickBot="1" x14ac:dyDescent="0.4">
      <c r="B26" s="319">
        <f t="shared" si="3"/>
        <v>18</v>
      </c>
      <c r="C26" s="409"/>
      <c r="D26" s="404"/>
      <c r="E26" s="407"/>
      <c r="F26" s="222"/>
      <c r="G26" s="402"/>
      <c r="H26" s="402"/>
      <c r="I26" s="402"/>
      <c r="J26" s="258"/>
      <c r="K26" s="423" t="str">
        <f t="shared" si="4"/>
        <v/>
      </c>
      <c r="L26" s="261"/>
      <c r="M26" s="265">
        <f t="shared" si="0"/>
        <v>0</v>
      </c>
      <c r="N26" s="266">
        <f t="shared" si="5"/>
        <v>0</v>
      </c>
      <c r="O26" s="266">
        <f t="shared" si="6"/>
        <v>0</v>
      </c>
      <c r="P26" s="266">
        <f t="shared" si="7"/>
        <v>0</v>
      </c>
      <c r="Q26" s="266">
        <f t="shared" si="8"/>
        <v>0</v>
      </c>
      <c r="R26" s="266">
        <f t="shared" si="9"/>
        <v>0</v>
      </c>
      <c r="S26" s="266">
        <f t="shared" si="10"/>
        <v>0</v>
      </c>
      <c r="T26" s="266">
        <f t="shared" si="11"/>
        <v>0</v>
      </c>
      <c r="U26" s="266">
        <f t="shared" si="1"/>
        <v>1</v>
      </c>
      <c r="V26" s="267" t="str">
        <f t="shared" si="2"/>
        <v>Valid</v>
      </c>
      <c r="W26" s="299"/>
    </row>
    <row r="27" spans="2:23" ht="15" thickBot="1" x14ac:dyDescent="0.4">
      <c r="B27" s="319">
        <f t="shared" si="3"/>
        <v>19</v>
      </c>
      <c r="C27" s="409"/>
      <c r="D27" s="404"/>
      <c r="E27" s="407"/>
      <c r="F27" s="222"/>
      <c r="G27" s="402"/>
      <c r="H27" s="402"/>
      <c r="I27" s="402"/>
      <c r="J27" s="258"/>
      <c r="K27" s="423" t="str">
        <f t="shared" si="4"/>
        <v/>
      </c>
      <c r="L27" s="261"/>
      <c r="M27" s="265">
        <f t="shared" si="0"/>
        <v>0</v>
      </c>
      <c r="N27" s="266">
        <f t="shared" si="5"/>
        <v>0</v>
      </c>
      <c r="O27" s="266">
        <f t="shared" si="6"/>
        <v>0</v>
      </c>
      <c r="P27" s="266">
        <f t="shared" si="7"/>
        <v>0</v>
      </c>
      <c r="Q27" s="266">
        <f t="shared" si="8"/>
        <v>0</v>
      </c>
      <c r="R27" s="266">
        <f t="shared" si="9"/>
        <v>0</v>
      </c>
      <c r="S27" s="266">
        <f t="shared" si="10"/>
        <v>0</v>
      </c>
      <c r="T27" s="266">
        <f t="shared" si="11"/>
        <v>0</v>
      </c>
      <c r="U27" s="266">
        <f t="shared" si="1"/>
        <v>1</v>
      </c>
      <c r="V27" s="267" t="str">
        <f t="shared" si="2"/>
        <v>Valid</v>
      </c>
      <c r="W27" s="299"/>
    </row>
    <row r="28" spans="2:23" ht="15" thickBot="1" x14ac:dyDescent="0.4">
      <c r="B28" s="319">
        <f t="shared" si="3"/>
        <v>20</v>
      </c>
      <c r="C28" s="409"/>
      <c r="D28" s="404"/>
      <c r="E28" s="407"/>
      <c r="F28" s="222"/>
      <c r="G28" s="402"/>
      <c r="H28" s="402"/>
      <c r="I28" s="402"/>
      <c r="J28" s="258"/>
      <c r="K28" s="423" t="str">
        <f t="shared" si="4"/>
        <v/>
      </c>
      <c r="L28" s="261"/>
      <c r="M28" s="265">
        <f t="shared" si="0"/>
        <v>0</v>
      </c>
      <c r="N28" s="266">
        <f t="shared" si="5"/>
        <v>0</v>
      </c>
      <c r="O28" s="266">
        <f t="shared" si="6"/>
        <v>0</v>
      </c>
      <c r="P28" s="266">
        <f t="shared" si="7"/>
        <v>0</v>
      </c>
      <c r="Q28" s="266">
        <f t="shared" si="8"/>
        <v>0</v>
      </c>
      <c r="R28" s="266">
        <f t="shared" si="9"/>
        <v>0</v>
      </c>
      <c r="S28" s="266">
        <f t="shared" si="10"/>
        <v>0</v>
      </c>
      <c r="T28" s="266">
        <f t="shared" si="11"/>
        <v>0</v>
      </c>
      <c r="U28" s="266">
        <f t="shared" si="1"/>
        <v>1</v>
      </c>
      <c r="V28" s="267" t="str">
        <f t="shared" si="2"/>
        <v>Valid</v>
      </c>
      <c r="W28" s="299"/>
    </row>
    <row r="29" spans="2:23" ht="15" thickBot="1" x14ac:dyDescent="0.4">
      <c r="B29" s="319">
        <f t="shared" si="3"/>
        <v>21</v>
      </c>
      <c r="C29" s="409"/>
      <c r="D29" s="404"/>
      <c r="E29" s="407"/>
      <c r="F29" s="222"/>
      <c r="G29" s="402"/>
      <c r="H29" s="402"/>
      <c r="I29" s="402"/>
      <c r="J29" s="258"/>
      <c r="K29" s="423" t="str">
        <f t="shared" si="4"/>
        <v/>
      </c>
      <c r="L29" s="261"/>
      <c r="M29" s="265">
        <f t="shared" si="0"/>
        <v>0</v>
      </c>
      <c r="N29" s="266">
        <f t="shared" si="5"/>
        <v>0</v>
      </c>
      <c r="O29" s="266">
        <f t="shared" si="6"/>
        <v>0</v>
      </c>
      <c r="P29" s="266">
        <f t="shared" si="7"/>
        <v>0</v>
      </c>
      <c r="Q29" s="266">
        <f t="shared" si="8"/>
        <v>0</v>
      </c>
      <c r="R29" s="266">
        <f t="shared" si="9"/>
        <v>0</v>
      </c>
      <c r="S29" s="266">
        <f t="shared" si="10"/>
        <v>0</v>
      </c>
      <c r="T29" s="266">
        <f t="shared" si="11"/>
        <v>0</v>
      </c>
      <c r="U29" s="266">
        <f t="shared" si="1"/>
        <v>1</v>
      </c>
      <c r="V29" s="267" t="str">
        <f t="shared" si="2"/>
        <v>Valid</v>
      </c>
      <c r="W29" s="299"/>
    </row>
    <row r="30" spans="2:23" ht="15" thickBot="1" x14ac:dyDescent="0.4">
      <c r="B30" s="319">
        <f t="shared" si="3"/>
        <v>22</v>
      </c>
      <c r="C30" s="421"/>
      <c r="D30" s="59"/>
      <c r="E30" s="51"/>
      <c r="F30" s="42"/>
      <c r="G30" s="53"/>
      <c r="H30" s="53"/>
      <c r="I30" s="53"/>
      <c r="J30" s="258"/>
      <c r="K30" s="423" t="str">
        <f t="shared" si="4"/>
        <v/>
      </c>
      <c r="L30" s="261"/>
      <c r="M30" s="265">
        <f t="shared" si="0"/>
        <v>0</v>
      </c>
      <c r="N30" s="266">
        <f t="shared" si="5"/>
        <v>0</v>
      </c>
      <c r="O30" s="266">
        <f t="shared" si="6"/>
        <v>0</v>
      </c>
      <c r="P30" s="266">
        <f t="shared" si="7"/>
        <v>0</v>
      </c>
      <c r="Q30" s="266">
        <f t="shared" si="8"/>
        <v>0</v>
      </c>
      <c r="R30" s="266">
        <f t="shared" si="9"/>
        <v>0</v>
      </c>
      <c r="S30" s="266">
        <f t="shared" si="10"/>
        <v>0</v>
      </c>
      <c r="T30" s="266">
        <f t="shared" si="11"/>
        <v>0</v>
      </c>
      <c r="U30" s="266">
        <f t="shared" si="1"/>
        <v>1</v>
      </c>
      <c r="V30" s="267" t="str">
        <f t="shared" si="2"/>
        <v>Valid</v>
      </c>
      <c r="W30" s="299"/>
    </row>
    <row r="31" spans="2:23" ht="15" thickBot="1" x14ac:dyDescent="0.4">
      <c r="B31" s="319">
        <f t="shared" si="3"/>
        <v>23</v>
      </c>
      <c r="C31" s="421"/>
      <c r="D31" s="59"/>
      <c r="E31" s="51"/>
      <c r="F31" s="42"/>
      <c r="G31" s="53"/>
      <c r="H31" s="53"/>
      <c r="I31" s="53"/>
      <c r="J31" s="258"/>
      <c r="K31" s="423" t="str">
        <f t="shared" si="4"/>
        <v/>
      </c>
      <c r="L31" s="261"/>
      <c r="M31" s="265">
        <f t="shared" si="0"/>
        <v>0</v>
      </c>
      <c r="N31" s="266">
        <f t="shared" si="5"/>
        <v>0</v>
      </c>
      <c r="O31" s="266">
        <f t="shared" si="6"/>
        <v>0</v>
      </c>
      <c r="P31" s="266">
        <f t="shared" si="7"/>
        <v>0</v>
      </c>
      <c r="Q31" s="266">
        <f t="shared" si="8"/>
        <v>0</v>
      </c>
      <c r="R31" s="266">
        <f t="shared" si="9"/>
        <v>0</v>
      </c>
      <c r="S31" s="266">
        <f t="shared" si="10"/>
        <v>0</v>
      </c>
      <c r="T31" s="266">
        <f t="shared" si="11"/>
        <v>0</v>
      </c>
      <c r="U31" s="266">
        <f t="shared" si="1"/>
        <v>1</v>
      </c>
      <c r="V31" s="267" t="str">
        <f t="shared" si="2"/>
        <v>Valid</v>
      </c>
      <c r="W31" s="299"/>
    </row>
    <row r="32" spans="2:23" ht="15" thickBot="1" x14ac:dyDescent="0.4">
      <c r="B32" s="319">
        <f t="shared" si="3"/>
        <v>24</v>
      </c>
      <c r="C32" s="421"/>
      <c r="D32" s="59"/>
      <c r="E32" s="51"/>
      <c r="F32" s="42"/>
      <c r="G32" s="53"/>
      <c r="H32" s="53"/>
      <c r="I32" s="53"/>
      <c r="J32" s="258"/>
      <c r="K32" s="423" t="str">
        <f t="shared" si="4"/>
        <v/>
      </c>
      <c r="L32" s="261"/>
      <c r="M32" s="265">
        <f t="shared" si="0"/>
        <v>0</v>
      </c>
      <c r="N32" s="266">
        <f t="shared" si="5"/>
        <v>0</v>
      </c>
      <c r="O32" s="266">
        <f t="shared" si="6"/>
        <v>0</v>
      </c>
      <c r="P32" s="266">
        <f t="shared" si="7"/>
        <v>0</v>
      </c>
      <c r="Q32" s="266">
        <f t="shared" si="8"/>
        <v>0</v>
      </c>
      <c r="R32" s="266">
        <f t="shared" si="9"/>
        <v>0</v>
      </c>
      <c r="S32" s="266">
        <f t="shared" si="10"/>
        <v>0</v>
      </c>
      <c r="T32" s="266">
        <f t="shared" si="11"/>
        <v>0</v>
      </c>
      <c r="U32" s="266">
        <f t="shared" si="1"/>
        <v>1</v>
      </c>
      <c r="V32" s="267" t="str">
        <f t="shared" si="2"/>
        <v>Valid</v>
      </c>
      <c r="W32" s="299"/>
    </row>
    <row r="33" spans="2:23" ht="15" thickBot="1" x14ac:dyDescent="0.4">
      <c r="B33" s="319">
        <f t="shared" si="3"/>
        <v>25</v>
      </c>
      <c r="C33" s="421"/>
      <c r="D33" s="59"/>
      <c r="E33" s="51"/>
      <c r="F33" s="42"/>
      <c r="G33" s="53"/>
      <c r="H33" s="53"/>
      <c r="I33" s="53"/>
      <c r="J33" s="258"/>
      <c r="K33" s="423" t="str">
        <f t="shared" si="4"/>
        <v/>
      </c>
      <c r="L33" s="261"/>
      <c r="M33" s="265">
        <f t="shared" si="0"/>
        <v>0</v>
      </c>
      <c r="N33" s="266">
        <f t="shared" si="5"/>
        <v>0</v>
      </c>
      <c r="O33" s="266">
        <f t="shared" si="6"/>
        <v>0</v>
      </c>
      <c r="P33" s="266">
        <f t="shared" si="7"/>
        <v>0</v>
      </c>
      <c r="Q33" s="266">
        <f t="shared" si="8"/>
        <v>0</v>
      </c>
      <c r="R33" s="266">
        <f t="shared" si="9"/>
        <v>0</v>
      </c>
      <c r="S33" s="266">
        <f t="shared" si="10"/>
        <v>0</v>
      </c>
      <c r="T33" s="266">
        <f t="shared" si="11"/>
        <v>0</v>
      </c>
      <c r="U33" s="266">
        <f t="shared" si="1"/>
        <v>1</v>
      </c>
      <c r="V33" s="267" t="str">
        <f t="shared" si="2"/>
        <v>Valid</v>
      </c>
      <c r="W33" s="299"/>
    </row>
    <row r="34" spans="2:23" ht="15" thickBot="1" x14ac:dyDescent="0.4">
      <c r="B34" s="319">
        <f t="shared" si="3"/>
        <v>26</v>
      </c>
      <c r="C34" s="421"/>
      <c r="D34" s="59"/>
      <c r="E34" s="51"/>
      <c r="F34" s="42"/>
      <c r="G34" s="53"/>
      <c r="H34" s="53"/>
      <c r="I34" s="53"/>
      <c r="J34" s="258"/>
      <c r="K34" s="423" t="str">
        <f t="shared" si="4"/>
        <v/>
      </c>
      <c r="L34" s="261"/>
      <c r="M34" s="265">
        <f t="shared" si="0"/>
        <v>0</v>
      </c>
      <c r="N34" s="266">
        <f t="shared" si="5"/>
        <v>0</v>
      </c>
      <c r="O34" s="266">
        <f t="shared" si="6"/>
        <v>0</v>
      </c>
      <c r="P34" s="266">
        <f t="shared" si="7"/>
        <v>0</v>
      </c>
      <c r="Q34" s="266">
        <f t="shared" si="8"/>
        <v>0</v>
      </c>
      <c r="R34" s="266">
        <f t="shared" si="9"/>
        <v>0</v>
      </c>
      <c r="S34" s="266">
        <f t="shared" si="10"/>
        <v>0</v>
      </c>
      <c r="T34" s="266">
        <f t="shared" si="11"/>
        <v>0</v>
      </c>
      <c r="U34" s="266">
        <f t="shared" si="1"/>
        <v>1</v>
      </c>
      <c r="V34" s="267" t="str">
        <f t="shared" si="2"/>
        <v>Valid</v>
      </c>
      <c r="W34" s="299"/>
    </row>
    <row r="35" spans="2:23" ht="15" thickBot="1" x14ac:dyDescent="0.4">
      <c r="B35" s="319">
        <f t="shared" si="3"/>
        <v>27</v>
      </c>
      <c r="C35" s="421"/>
      <c r="D35" s="59"/>
      <c r="E35" s="51"/>
      <c r="F35" s="42"/>
      <c r="G35" s="53"/>
      <c r="H35" s="53"/>
      <c r="I35" s="53"/>
      <c r="J35" s="258"/>
      <c r="K35" s="423" t="str">
        <f t="shared" si="4"/>
        <v/>
      </c>
      <c r="L35" s="261"/>
      <c r="M35" s="265">
        <f t="shared" si="0"/>
        <v>0</v>
      </c>
      <c r="N35" s="266">
        <f t="shared" si="5"/>
        <v>0</v>
      </c>
      <c r="O35" s="266">
        <f t="shared" si="6"/>
        <v>0</v>
      </c>
      <c r="P35" s="266">
        <f t="shared" si="7"/>
        <v>0</v>
      </c>
      <c r="Q35" s="266">
        <f t="shared" si="8"/>
        <v>0</v>
      </c>
      <c r="R35" s="266">
        <f t="shared" si="9"/>
        <v>0</v>
      </c>
      <c r="S35" s="266">
        <f t="shared" si="10"/>
        <v>0</v>
      </c>
      <c r="T35" s="266">
        <f t="shared" si="11"/>
        <v>0</v>
      </c>
      <c r="U35" s="266">
        <f t="shared" si="1"/>
        <v>1</v>
      </c>
      <c r="V35" s="267" t="str">
        <f t="shared" si="2"/>
        <v>Valid</v>
      </c>
      <c r="W35" s="299"/>
    </row>
    <row r="36" spans="2:23" ht="15" thickBot="1" x14ac:dyDescent="0.4">
      <c r="B36" s="319">
        <f t="shared" si="3"/>
        <v>28</v>
      </c>
      <c r="C36" s="421"/>
      <c r="D36" s="59"/>
      <c r="E36" s="51"/>
      <c r="F36" s="42"/>
      <c r="G36" s="53"/>
      <c r="H36" s="53"/>
      <c r="I36" s="53"/>
      <c r="J36" s="258"/>
      <c r="K36" s="423" t="str">
        <f t="shared" si="4"/>
        <v/>
      </c>
      <c r="L36" s="261"/>
      <c r="M36" s="265">
        <f t="shared" si="0"/>
        <v>0</v>
      </c>
      <c r="N36" s="266">
        <f t="shared" si="5"/>
        <v>0</v>
      </c>
      <c r="O36" s="266">
        <f t="shared" si="6"/>
        <v>0</v>
      </c>
      <c r="P36" s="266">
        <f t="shared" si="7"/>
        <v>0</v>
      </c>
      <c r="Q36" s="266">
        <f t="shared" si="8"/>
        <v>0</v>
      </c>
      <c r="R36" s="266">
        <f t="shared" si="9"/>
        <v>0</v>
      </c>
      <c r="S36" s="266">
        <f t="shared" si="10"/>
        <v>0</v>
      </c>
      <c r="T36" s="266">
        <f t="shared" si="11"/>
        <v>0</v>
      </c>
      <c r="U36" s="266">
        <f t="shared" si="1"/>
        <v>1</v>
      </c>
      <c r="V36" s="267" t="str">
        <f t="shared" si="2"/>
        <v>Valid</v>
      </c>
      <c r="W36" s="299"/>
    </row>
    <row r="37" spans="2:23" ht="15" thickBot="1" x14ac:dyDescent="0.4">
      <c r="B37" s="319">
        <f t="shared" si="3"/>
        <v>29</v>
      </c>
      <c r="C37" s="421"/>
      <c r="D37" s="59"/>
      <c r="E37" s="51"/>
      <c r="F37" s="42"/>
      <c r="G37" s="53"/>
      <c r="H37" s="53"/>
      <c r="I37" s="53"/>
      <c r="J37" s="258"/>
      <c r="K37" s="423" t="str">
        <f t="shared" si="4"/>
        <v/>
      </c>
      <c r="L37" s="261"/>
      <c r="M37" s="265">
        <f t="shared" si="0"/>
        <v>0</v>
      </c>
      <c r="N37" s="266">
        <f t="shared" si="5"/>
        <v>0</v>
      </c>
      <c r="O37" s="266">
        <f t="shared" si="6"/>
        <v>0</v>
      </c>
      <c r="P37" s="266">
        <f t="shared" si="7"/>
        <v>0</v>
      </c>
      <c r="Q37" s="266">
        <f t="shared" si="8"/>
        <v>0</v>
      </c>
      <c r="R37" s="266">
        <f t="shared" si="9"/>
        <v>0</v>
      </c>
      <c r="S37" s="266">
        <f t="shared" si="10"/>
        <v>0</v>
      </c>
      <c r="T37" s="266">
        <f t="shared" si="11"/>
        <v>0</v>
      </c>
      <c r="U37" s="266">
        <f t="shared" si="1"/>
        <v>1</v>
      </c>
      <c r="V37" s="267" t="str">
        <f t="shared" si="2"/>
        <v>Valid</v>
      </c>
      <c r="W37" s="299"/>
    </row>
    <row r="38" spans="2:23" ht="15" thickBot="1" x14ac:dyDescent="0.4">
      <c r="B38" s="319">
        <f t="shared" si="3"/>
        <v>30</v>
      </c>
      <c r="C38" s="421"/>
      <c r="D38" s="59"/>
      <c r="E38" s="51"/>
      <c r="F38" s="42"/>
      <c r="G38" s="53"/>
      <c r="H38" s="53"/>
      <c r="I38" s="53"/>
      <c r="J38" s="258"/>
      <c r="K38" s="423" t="str">
        <f t="shared" si="4"/>
        <v/>
      </c>
      <c r="L38" s="261"/>
      <c r="M38" s="265">
        <f t="shared" si="0"/>
        <v>0</v>
      </c>
      <c r="N38" s="266">
        <f t="shared" si="5"/>
        <v>0</v>
      </c>
      <c r="O38" s="266">
        <f t="shared" si="6"/>
        <v>0</v>
      </c>
      <c r="P38" s="266">
        <f t="shared" si="7"/>
        <v>0</v>
      </c>
      <c r="Q38" s="266">
        <f t="shared" si="8"/>
        <v>0</v>
      </c>
      <c r="R38" s="266">
        <f t="shared" si="9"/>
        <v>0</v>
      </c>
      <c r="S38" s="266">
        <f t="shared" si="10"/>
        <v>0</v>
      </c>
      <c r="T38" s="266">
        <f t="shared" si="11"/>
        <v>0</v>
      </c>
      <c r="U38" s="266">
        <f t="shared" si="1"/>
        <v>1</v>
      </c>
      <c r="V38" s="267" t="str">
        <f t="shared" si="2"/>
        <v>Valid</v>
      </c>
      <c r="W38" s="299"/>
    </row>
    <row r="39" spans="2:23" ht="15" thickBot="1" x14ac:dyDescent="0.4">
      <c r="B39" s="319">
        <f t="shared" si="3"/>
        <v>31</v>
      </c>
      <c r="C39" s="421"/>
      <c r="D39" s="59"/>
      <c r="E39" s="51"/>
      <c r="F39" s="42"/>
      <c r="G39" s="53"/>
      <c r="H39" s="53"/>
      <c r="I39" s="53"/>
      <c r="J39" s="258"/>
      <c r="K39" s="423" t="str">
        <f t="shared" si="4"/>
        <v/>
      </c>
      <c r="L39" s="261"/>
      <c r="M39" s="265">
        <f t="shared" si="0"/>
        <v>0</v>
      </c>
      <c r="N39" s="266">
        <f t="shared" si="5"/>
        <v>0</v>
      </c>
      <c r="O39" s="266">
        <f t="shared" si="6"/>
        <v>0</v>
      </c>
      <c r="P39" s="266">
        <f t="shared" si="7"/>
        <v>0</v>
      </c>
      <c r="Q39" s="266">
        <f t="shared" si="8"/>
        <v>0</v>
      </c>
      <c r="R39" s="266">
        <f t="shared" si="9"/>
        <v>0</v>
      </c>
      <c r="S39" s="266">
        <f t="shared" si="10"/>
        <v>0</v>
      </c>
      <c r="T39" s="266">
        <f t="shared" si="11"/>
        <v>0</v>
      </c>
      <c r="U39" s="266">
        <f t="shared" si="1"/>
        <v>1</v>
      </c>
      <c r="V39" s="267" t="str">
        <f t="shared" si="2"/>
        <v>Valid</v>
      </c>
      <c r="W39" s="299"/>
    </row>
    <row r="40" spans="2:23" ht="15" thickBot="1" x14ac:dyDescent="0.4">
      <c r="B40" s="319">
        <f t="shared" si="3"/>
        <v>32</v>
      </c>
      <c r="C40" s="421"/>
      <c r="D40" s="59"/>
      <c r="E40" s="51"/>
      <c r="F40" s="42"/>
      <c r="G40" s="53"/>
      <c r="H40" s="53"/>
      <c r="I40" s="53"/>
      <c r="J40" s="258"/>
      <c r="K40" s="423" t="str">
        <f t="shared" si="4"/>
        <v/>
      </c>
      <c r="L40" s="261"/>
      <c r="M40" s="265">
        <f t="shared" si="0"/>
        <v>0</v>
      </c>
      <c r="N40" s="266">
        <f t="shared" si="5"/>
        <v>0</v>
      </c>
      <c r="O40" s="266">
        <f t="shared" si="6"/>
        <v>0</v>
      </c>
      <c r="P40" s="266">
        <f t="shared" si="7"/>
        <v>0</v>
      </c>
      <c r="Q40" s="266">
        <f t="shared" si="8"/>
        <v>0</v>
      </c>
      <c r="R40" s="266">
        <f t="shared" si="9"/>
        <v>0</v>
      </c>
      <c r="S40" s="266">
        <f t="shared" si="10"/>
        <v>0</v>
      </c>
      <c r="T40" s="266">
        <f t="shared" si="11"/>
        <v>0</v>
      </c>
      <c r="U40" s="266">
        <f t="shared" si="1"/>
        <v>1</v>
      </c>
      <c r="V40" s="267" t="str">
        <f t="shared" si="2"/>
        <v>Valid</v>
      </c>
      <c r="W40" s="299"/>
    </row>
    <row r="41" spans="2:23" ht="15" thickBot="1" x14ac:dyDescent="0.4">
      <c r="B41" s="319">
        <f t="shared" si="3"/>
        <v>33</v>
      </c>
      <c r="C41" s="421"/>
      <c r="D41" s="59"/>
      <c r="E41" s="51"/>
      <c r="F41" s="42"/>
      <c r="G41" s="53"/>
      <c r="H41" s="53"/>
      <c r="I41" s="53"/>
      <c r="J41" s="258"/>
      <c r="K41" s="423" t="str">
        <f t="shared" si="4"/>
        <v/>
      </c>
      <c r="L41" s="261"/>
      <c r="M41" s="265">
        <f t="shared" si="0"/>
        <v>0</v>
      </c>
      <c r="N41" s="266">
        <f t="shared" si="5"/>
        <v>0</v>
      </c>
      <c r="O41" s="266">
        <f t="shared" si="6"/>
        <v>0</v>
      </c>
      <c r="P41" s="266">
        <f t="shared" si="7"/>
        <v>0</v>
      </c>
      <c r="Q41" s="266">
        <f t="shared" si="8"/>
        <v>0</v>
      </c>
      <c r="R41" s="266">
        <f t="shared" si="9"/>
        <v>0</v>
      </c>
      <c r="S41" s="266">
        <f t="shared" si="10"/>
        <v>0</v>
      </c>
      <c r="T41" s="266">
        <f t="shared" si="11"/>
        <v>0</v>
      </c>
      <c r="U41" s="266">
        <f t="shared" ref="U41:U72" si="12">IF(OR(SUM(H41,I41)=G41,AND(G41=0,H41=0,I41=0)),1,0)</f>
        <v>1</v>
      </c>
      <c r="V41" s="267" t="str">
        <f t="shared" ref="V41:V72" si="13">IF(OR( AND(T41=7, U41=1),T41=0), "Valid", "Invalid")</f>
        <v>Valid</v>
      </c>
      <c r="W41" s="299"/>
    </row>
    <row r="42" spans="2:23" ht="15" thickBot="1" x14ac:dyDescent="0.4">
      <c r="B42" s="319">
        <f t="shared" si="3"/>
        <v>34</v>
      </c>
      <c r="C42" s="421"/>
      <c r="D42" s="59"/>
      <c r="E42" s="51"/>
      <c r="F42" s="42"/>
      <c r="G42" s="53"/>
      <c r="H42" s="53"/>
      <c r="I42" s="53"/>
      <c r="J42" s="258"/>
      <c r="K42" s="423" t="str">
        <f t="shared" si="4"/>
        <v/>
      </c>
      <c r="L42" s="261"/>
      <c r="M42" s="265">
        <f t="shared" si="0"/>
        <v>0</v>
      </c>
      <c r="N42" s="266">
        <f t="shared" si="5"/>
        <v>0</v>
      </c>
      <c r="O42" s="266">
        <f t="shared" si="6"/>
        <v>0</v>
      </c>
      <c r="P42" s="266">
        <f t="shared" si="7"/>
        <v>0</v>
      </c>
      <c r="Q42" s="266">
        <f t="shared" si="8"/>
        <v>0</v>
      </c>
      <c r="R42" s="266">
        <f t="shared" si="9"/>
        <v>0</v>
      </c>
      <c r="S42" s="266">
        <f t="shared" si="10"/>
        <v>0</v>
      </c>
      <c r="T42" s="266">
        <f t="shared" si="11"/>
        <v>0</v>
      </c>
      <c r="U42" s="266">
        <f t="shared" si="12"/>
        <v>1</v>
      </c>
      <c r="V42" s="267" t="str">
        <f t="shared" si="13"/>
        <v>Valid</v>
      </c>
      <c r="W42" s="299"/>
    </row>
    <row r="43" spans="2:23" ht="15" thickBot="1" x14ac:dyDescent="0.4">
      <c r="B43" s="319">
        <f t="shared" si="3"/>
        <v>35</v>
      </c>
      <c r="C43" s="421"/>
      <c r="D43" s="59"/>
      <c r="E43" s="51"/>
      <c r="F43" s="42"/>
      <c r="G43" s="53"/>
      <c r="H43" s="53"/>
      <c r="I43" s="53"/>
      <c r="J43" s="258"/>
      <c r="K43" s="423" t="str">
        <f t="shared" si="4"/>
        <v/>
      </c>
      <c r="L43" s="261"/>
      <c r="M43" s="265">
        <f t="shared" si="0"/>
        <v>0</v>
      </c>
      <c r="N43" s="266">
        <f t="shared" si="5"/>
        <v>0</v>
      </c>
      <c r="O43" s="266">
        <f t="shared" si="6"/>
        <v>0</v>
      </c>
      <c r="P43" s="266">
        <f t="shared" si="7"/>
        <v>0</v>
      </c>
      <c r="Q43" s="266">
        <f t="shared" si="8"/>
        <v>0</v>
      </c>
      <c r="R43" s="266">
        <f t="shared" si="9"/>
        <v>0</v>
      </c>
      <c r="S43" s="266">
        <f t="shared" si="10"/>
        <v>0</v>
      </c>
      <c r="T43" s="266">
        <f t="shared" si="11"/>
        <v>0</v>
      </c>
      <c r="U43" s="266">
        <f t="shared" si="12"/>
        <v>1</v>
      </c>
      <c r="V43" s="267" t="str">
        <f t="shared" si="13"/>
        <v>Valid</v>
      </c>
      <c r="W43" s="299"/>
    </row>
    <row r="44" spans="2:23" ht="15" thickBot="1" x14ac:dyDescent="0.4">
      <c r="B44" s="319">
        <f t="shared" si="3"/>
        <v>36</v>
      </c>
      <c r="C44" s="421"/>
      <c r="D44" s="59"/>
      <c r="E44" s="51"/>
      <c r="F44" s="42"/>
      <c r="G44" s="53"/>
      <c r="H44" s="53"/>
      <c r="I44" s="53"/>
      <c r="J44" s="258"/>
      <c r="K44" s="423" t="str">
        <f t="shared" si="4"/>
        <v/>
      </c>
      <c r="L44" s="261"/>
      <c r="M44" s="265">
        <f t="shared" si="0"/>
        <v>0</v>
      </c>
      <c r="N44" s="266">
        <f t="shared" si="5"/>
        <v>0</v>
      </c>
      <c r="O44" s="266">
        <f t="shared" si="6"/>
        <v>0</v>
      </c>
      <c r="P44" s="266">
        <f t="shared" si="7"/>
        <v>0</v>
      </c>
      <c r="Q44" s="266">
        <f t="shared" si="8"/>
        <v>0</v>
      </c>
      <c r="R44" s="266">
        <f t="shared" si="9"/>
        <v>0</v>
      </c>
      <c r="S44" s="266">
        <f t="shared" si="10"/>
        <v>0</v>
      </c>
      <c r="T44" s="266">
        <f t="shared" si="11"/>
        <v>0</v>
      </c>
      <c r="U44" s="266">
        <f t="shared" si="12"/>
        <v>1</v>
      </c>
      <c r="V44" s="267" t="str">
        <f t="shared" si="13"/>
        <v>Valid</v>
      </c>
      <c r="W44" s="299"/>
    </row>
    <row r="45" spans="2:23" ht="15" thickBot="1" x14ac:dyDescent="0.4">
      <c r="B45" s="319">
        <f t="shared" si="3"/>
        <v>37</v>
      </c>
      <c r="C45" s="421"/>
      <c r="D45" s="59"/>
      <c r="E45" s="51"/>
      <c r="F45" s="42"/>
      <c r="G45" s="53"/>
      <c r="H45" s="53"/>
      <c r="I45" s="53"/>
      <c r="J45" s="258"/>
      <c r="K45" s="423" t="str">
        <f t="shared" si="4"/>
        <v/>
      </c>
      <c r="L45" s="261"/>
      <c r="M45" s="265">
        <f t="shared" si="0"/>
        <v>0</v>
      </c>
      <c r="N45" s="266">
        <f t="shared" si="5"/>
        <v>0</v>
      </c>
      <c r="O45" s="266">
        <f t="shared" si="6"/>
        <v>0</v>
      </c>
      <c r="P45" s="266">
        <f t="shared" si="7"/>
        <v>0</v>
      </c>
      <c r="Q45" s="266">
        <f t="shared" si="8"/>
        <v>0</v>
      </c>
      <c r="R45" s="266">
        <f t="shared" si="9"/>
        <v>0</v>
      </c>
      <c r="S45" s="266">
        <f t="shared" si="10"/>
        <v>0</v>
      </c>
      <c r="T45" s="266">
        <f t="shared" si="11"/>
        <v>0</v>
      </c>
      <c r="U45" s="266">
        <f t="shared" si="12"/>
        <v>1</v>
      </c>
      <c r="V45" s="267" t="str">
        <f t="shared" si="13"/>
        <v>Valid</v>
      </c>
      <c r="W45" s="299"/>
    </row>
    <row r="46" spans="2:23" ht="15" thickBot="1" x14ac:dyDescent="0.4">
      <c r="B46" s="319">
        <f t="shared" si="3"/>
        <v>38</v>
      </c>
      <c r="C46" s="421"/>
      <c r="D46" s="59"/>
      <c r="E46" s="51"/>
      <c r="F46" s="42"/>
      <c r="G46" s="53"/>
      <c r="H46" s="53"/>
      <c r="I46" s="53"/>
      <c r="J46" s="258"/>
      <c r="K46" s="423" t="str">
        <f t="shared" si="4"/>
        <v/>
      </c>
      <c r="L46" s="261"/>
      <c r="M46" s="265">
        <f t="shared" si="0"/>
        <v>0</v>
      </c>
      <c r="N46" s="266">
        <f t="shared" si="5"/>
        <v>0</v>
      </c>
      <c r="O46" s="266">
        <f t="shared" si="6"/>
        <v>0</v>
      </c>
      <c r="P46" s="266">
        <f t="shared" si="7"/>
        <v>0</v>
      </c>
      <c r="Q46" s="266">
        <f t="shared" si="8"/>
        <v>0</v>
      </c>
      <c r="R46" s="266">
        <f t="shared" si="9"/>
        <v>0</v>
      </c>
      <c r="S46" s="266">
        <f t="shared" si="10"/>
        <v>0</v>
      </c>
      <c r="T46" s="266">
        <f t="shared" si="11"/>
        <v>0</v>
      </c>
      <c r="U46" s="266">
        <f t="shared" si="12"/>
        <v>1</v>
      </c>
      <c r="V46" s="267" t="str">
        <f t="shared" si="13"/>
        <v>Valid</v>
      </c>
      <c r="W46" s="299"/>
    </row>
    <row r="47" spans="2:23" ht="15" thickBot="1" x14ac:dyDescent="0.4">
      <c r="B47" s="319">
        <f t="shared" si="3"/>
        <v>39</v>
      </c>
      <c r="C47" s="421"/>
      <c r="D47" s="59"/>
      <c r="E47" s="51"/>
      <c r="F47" s="42"/>
      <c r="G47" s="53"/>
      <c r="H47" s="53"/>
      <c r="I47" s="53"/>
      <c r="J47" s="258"/>
      <c r="K47" s="423" t="str">
        <f t="shared" si="4"/>
        <v/>
      </c>
      <c r="L47" s="261"/>
      <c r="M47" s="265">
        <f t="shared" si="0"/>
        <v>0</v>
      </c>
      <c r="N47" s="266">
        <f t="shared" si="5"/>
        <v>0</v>
      </c>
      <c r="O47" s="266">
        <f t="shared" si="6"/>
        <v>0</v>
      </c>
      <c r="P47" s="266">
        <f t="shared" si="7"/>
        <v>0</v>
      </c>
      <c r="Q47" s="266">
        <f t="shared" si="8"/>
        <v>0</v>
      </c>
      <c r="R47" s="266">
        <f t="shared" si="9"/>
        <v>0</v>
      </c>
      <c r="S47" s="266">
        <f t="shared" si="10"/>
        <v>0</v>
      </c>
      <c r="T47" s="266">
        <f t="shared" si="11"/>
        <v>0</v>
      </c>
      <c r="U47" s="266">
        <f t="shared" si="12"/>
        <v>1</v>
      </c>
      <c r="V47" s="267" t="str">
        <f t="shared" si="13"/>
        <v>Valid</v>
      </c>
      <c r="W47" s="299"/>
    </row>
    <row r="48" spans="2:23" ht="15" thickBot="1" x14ac:dyDescent="0.4">
      <c r="B48" s="319">
        <f t="shared" si="3"/>
        <v>40</v>
      </c>
      <c r="C48" s="421"/>
      <c r="D48" s="59"/>
      <c r="E48" s="51"/>
      <c r="F48" s="42"/>
      <c r="G48" s="53"/>
      <c r="H48" s="53"/>
      <c r="I48" s="53"/>
      <c r="J48" s="258"/>
      <c r="K48" s="423" t="str">
        <f t="shared" si="4"/>
        <v/>
      </c>
      <c r="L48" s="261"/>
      <c r="M48" s="265">
        <f t="shared" si="0"/>
        <v>0</v>
      </c>
      <c r="N48" s="266">
        <f t="shared" si="5"/>
        <v>0</v>
      </c>
      <c r="O48" s="266">
        <f t="shared" si="6"/>
        <v>0</v>
      </c>
      <c r="P48" s="266">
        <f t="shared" si="7"/>
        <v>0</v>
      </c>
      <c r="Q48" s="266">
        <f t="shared" si="8"/>
        <v>0</v>
      </c>
      <c r="R48" s="266">
        <f t="shared" si="9"/>
        <v>0</v>
      </c>
      <c r="S48" s="266">
        <f t="shared" si="10"/>
        <v>0</v>
      </c>
      <c r="T48" s="266">
        <f t="shared" si="11"/>
        <v>0</v>
      </c>
      <c r="U48" s="266">
        <f t="shared" si="12"/>
        <v>1</v>
      </c>
      <c r="V48" s="267" t="str">
        <f t="shared" si="13"/>
        <v>Valid</v>
      </c>
      <c r="W48" s="299"/>
    </row>
    <row r="49" spans="2:23" ht="15" thickBot="1" x14ac:dyDescent="0.4">
      <c r="B49" s="319">
        <f t="shared" si="3"/>
        <v>41</v>
      </c>
      <c r="C49" s="421"/>
      <c r="D49" s="59"/>
      <c r="E49" s="51"/>
      <c r="F49" s="42"/>
      <c r="G49" s="53"/>
      <c r="H49" s="53"/>
      <c r="I49" s="53"/>
      <c r="J49" s="258"/>
      <c r="K49" s="423" t="str">
        <f t="shared" si="4"/>
        <v/>
      </c>
      <c r="L49" s="261"/>
      <c r="M49" s="265">
        <f t="shared" si="0"/>
        <v>0</v>
      </c>
      <c r="N49" s="266">
        <f t="shared" si="5"/>
        <v>0</v>
      </c>
      <c r="O49" s="266">
        <f t="shared" si="6"/>
        <v>0</v>
      </c>
      <c r="P49" s="266">
        <f t="shared" si="7"/>
        <v>0</v>
      </c>
      <c r="Q49" s="266">
        <f t="shared" si="8"/>
        <v>0</v>
      </c>
      <c r="R49" s="266">
        <f t="shared" si="9"/>
        <v>0</v>
      </c>
      <c r="S49" s="266">
        <f t="shared" si="10"/>
        <v>0</v>
      </c>
      <c r="T49" s="266">
        <f t="shared" si="11"/>
        <v>0</v>
      </c>
      <c r="U49" s="266">
        <f t="shared" si="12"/>
        <v>1</v>
      </c>
      <c r="V49" s="267" t="str">
        <f t="shared" si="13"/>
        <v>Valid</v>
      </c>
      <c r="W49" s="299"/>
    </row>
    <row r="50" spans="2:23" ht="15" thickBot="1" x14ac:dyDescent="0.4">
      <c r="B50" s="319">
        <f t="shared" si="3"/>
        <v>42</v>
      </c>
      <c r="C50" s="421"/>
      <c r="D50" s="59"/>
      <c r="E50" s="51"/>
      <c r="F50" s="42"/>
      <c r="G50" s="53"/>
      <c r="H50" s="53"/>
      <c r="I50" s="53"/>
      <c r="J50" s="258"/>
      <c r="K50" s="423" t="str">
        <f t="shared" si="4"/>
        <v/>
      </c>
      <c r="L50" s="261"/>
      <c r="M50" s="265">
        <f t="shared" si="0"/>
        <v>0</v>
      </c>
      <c r="N50" s="266">
        <f t="shared" si="5"/>
        <v>0</v>
      </c>
      <c r="O50" s="266">
        <f t="shared" si="6"/>
        <v>0</v>
      </c>
      <c r="P50" s="266">
        <f t="shared" si="7"/>
        <v>0</v>
      </c>
      <c r="Q50" s="266">
        <f t="shared" si="8"/>
        <v>0</v>
      </c>
      <c r="R50" s="266">
        <f t="shared" si="9"/>
        <v>0</v>
      </c>
      <c r="S50" s="266">
        <f t="shared" si="10"/>
        <v>0</v>
      </c>
      <c r="T50" s="266">
        <f t="shared" si="11"/>
        <v>0</v>
      </c>
      <c r="U50" s="266">
        <f t="shared" si="12"/>
        <v>1</v>
      </c>
      <c r="V50" s="267" t="str">
        <f t="shared" si="13"/>
        <v>Valid</v>
      </c>
      <c r="W50" s="299"/>
    </row>
    <row r="51" spans="2:23" ht="15" thickBot="1" x14ac:dyDescent="0.4">
      <c r="B51" s="319">
        <f t="shared" si="3"/>
        <v>43</v>
      </c>
      <c r="C51" s="421"/>
      <c r="D51" s="59"/>
      <c r="E51" s="51"/>
      <c r="F51" s="42"/>
      <c r="G51" s="53"/>
      <c r="H51" s="53"/>
      <c r="I51" s="53"/>
      <c r="J51" s="258"/>
      <c r="K51" s="423" t="str">
        <f t="shared" si="4"/>
        <v/>
      </c>
      <c r="L51" s="261"/>
      <c r="M51" s="265">
        <f t="shared" si="0"/>
        <v>0</v>
      </c>
      <c r="N51" s="266">
        <f t="shared" si="5"/>
        <v>0</v>
      </c>
      <c r="O51" s="266">
        <f t="shared" si="6"/>
        <v>0</v>
      </c>
      <c r="P51" s="266">
        <f t="shared" si="7"/>
        <v>0</v>
      </c>
      <c r="Q51" s="266">
        <f t="shared" si="8"/>
        <v>0</v>
      </c>
      <c r="R51" s="266">
        <f t="shared" si="9"/>
        <v>0</v>
      </c>
      <c r="S51" s="266">
        <f t="shared" si="10"/>
        <v>0</v>
      </c>
      <c r="T51" s="266">
        <f t="shared" si="11"/>
        <v>0</v>
      </c>
      <c r="U51" s="266">
        <f t="shared" si="12"/>
        <v>1</v>
      </c>
      <c r="V51" s="267" t="str">
        <f t="shared" si="13"/>
        <v>Valid</v>
      </c>
      <c r="W51" s="299"/>
    </row>
    <row r="52" spans="2:23" ht="15" thickBot="1" x14ac:dyDescent="0.4">
      <c r="B52" s="319">
        <f t="shared" si="3"/>
        <v>44</v>
      </c>
      <c r="C52" s="421"/>
      <c r="D52" s="59"/>
      <c r="E52" s="51"/>
      <c r="F52" s="42"/>
      <c r="G52" s="53"/>
      <c r="H52" s="53"/>
      <c r="I52" s="53"/>
      <c r="J52" s="258"/>
      <c r="K52" s="423" t="str">
        <f t="shared" si="4"/>
        <v/>
      </c>
      <c r="L52" s="261"/>
      <c r="M52" s="265">
        <f t="shared" si="0"/>
        <v>0</v>
      </c>
      <c r="N52" s="266">
        <f t="shared" si="5"/>
        <v>0</v>
      </c>
      <c r="O52" s="266">
        <f t="shared" si="6"/>
        <v>0</v>
      </c>
      <c r="P52" s="266">
        <f t="shared" si="7"/>
        <v>0</v>
      </c>
      <c r="Q52" s="266">
        <f t="shared" si="8"/>
        <v>0</v>
      </c>
      <c r="R52" s="266">
        <f t="shared" si="9"/>
        <v>0</v>
      </c>
      <c r="S52" s="266">
        <f t="shared" si="10"/>
        <v>0</v>
      </c>
      <c r="T52" s="266">
        <f t="shared" si="11"/>
        <v>0</v>
      </c>
      <c r="U52" s="266">
        <f t="shared" si="12"/>
        <v>1</v>
      </c>
      <c r="V52" s="267" t="str">
        <f t="shared" si="13"/>
        <v>Valid</v>
      </c>
      <c r="W52" s="299"/>
    </row>
    <row r="53" spans="2:23" ht="15" thickBot="1" x14ac:dyDescent="0.4">
      <c r="B53" s="319">
        <f t="shared" si="3"/>
        <v>45</v>
      </c>
      <c r="C53" s="421"/>
      <c r="D53" s="59"/>
      <c r="E53" s="51"/>
      <c r="F53" s="42"/>
      <c r="G53" s="53"/>
      <c r="H53" s="53"/>
      <c r="I53" s="53"/>
      <c r="J53" s="258"/>
      <c r="K53" s="423" t="str">
        <f t="shared" si="4"/>
        <v/>
      </c>
      <c r="L53" s="261"/>
      <c r="M53" s="265">
        <f t="shared" si="0"/>
        <v>0</v>
      </c>
      <c r="N53" s="266">
        <f t="shared" si="5"/>
        <v>0</v>
      </c>
      <c r="O53" s="266">
        <f t="shared" si="6"/>
        <v>0</v>
      </c>
      <c r="P53" s="266">
        <f t="shared" si="7"/>
        <v>0</v>
      </c>
      <c r="Q53" s="266">
        <f t="shared" si="8"/>
        <v>0</v>
      </c>
      <c r="R53" s="266">
        <f t="shared" si="9"/>
        <v>0</v>
      </c>
      <c r="S53" s="266">
        <f t="shared" si="10"/>
        <v>0</v>
      </c>
      <c r="T53" s="266">
        <f t="shared" si="11"/>
        <v>0</v>
      </c>
      <c r="U53" s="266">
        <f t="shared" si="12"/>
        <v>1</v>
      </c>
      <c r="V53" s="267" t="str">
        <f t="shared" si="13"/>
        <v>Valid</v>
      </c>
      <c r="W53" s="299"/>
    </row>
    <row r="54" spans="2:23" ht="15" thickBot="1" x14ac:dyDescent="0.4">
      <c r="B54" s="319">
        <f t="shared" si="3"/>
        <v>46</v>
      </c>
      <c r="C54" s="421"/>
      <c r="D54" s="59"/>
      <c r="E54" s="51"/>
      <c r="F54" s="42"/>
      <c r="G54" s="53"/>
      <c r="H54" s="53"/>
      <c r="I54" s="53"/>
      <c r="J54" s="258"/>
      <c r="K54" s="423" t="str">
        <f t="shared" si="4"/>
        <v/>
      </c>
      <c r="L54" s="261"/>
      <c r="M54" s="265">
        <f t="shared" si="0"/>
        <v>0</v>
      </c>
      <c r="N54" s="266">
        <f t="shared" si="5"/>
        <v>0</v>
      </c>
      <c r="O54" s="266">
        <f t="shared" si="6"/>
        <v>0</v>
      </c>
      <c r="P54" s="266">
        <f t="shared" si="7"/>
        <v>0</v>
      </c>
      <c r="Q54" s="266">
        <f t="shared" si="8"/>
        <v>0</v>
      </c>
      <c r="R54" s="266">
        <f t="shared" si="9"/>
        <v>0</v>
      </c>
      <c r="S54" s="266">
        <f t="shared" si="10"/>
        <v>0</v>
      </c>
      <c r="T54" s="266">
        <f t="shared" si="11"/>
        <v>0</v>
      </c>
      <c r="U54" s="266">
        <f t="shared" si="12"/>
        <v>1</v>
      </c>
      <c r="V54" s="267" t="str">
        <f t="shared" si="13"/>
        <v>Valid</v>
      </c>
      <c r="W54" s="299"/>
    </row>
    <row r="55" spans="2:23" ht="15" thickBot="1" x14ac:dyDescent="0.4">
      <c r="B55" s="319">
        <f t="shared" si="3"/>
        <v>47</v>
      </c>
      <c r="C55" s="421"/>
      <c r="D55" s="59"/>
      <c r="E55" s="51"/>
      <c r="F55" s="42"/>
      <c r="G55" s="53"/>
      <c r="H55" s="53"/>
      <c r="I55" s="53"/>
      <c r="J55" s="258"/>
      <c r="K55" s="423" t="str">
        <f t="shared" si="4"/>
        <v/>
      </c>
      <c r="L55" s="261"/>
      <c r="M55" s="265">
        <f t="shared" si="0"/>
        <v>0</v>
      </c>
      <c r="N55" s="266">
        <f t="shared" si="5"/>
        <v>0</v>
      </c>
      <c r="O55" s="266">
        <f t="shared" si="6"/>
        <v>0</v>
      </c>
      <c r="P55" s="266">
        <f t="shared" si="7"/>
        <v>0</v>
      </c>
      <c r="Q55" s="266">
        <f t="shared" si="8"/>
        <v>0</v>
      </c>
      <c r="R55" s="266">
        <f t="shared" si="9"/>
        <v>0</v>
      </c>
      <c r="S55" s="266">
        <f t="shared" si="10"/>
        <v>0</v>
      </c>
      <c r="T55" s="266">
        <f t="shared" si="11"/>
        <v>0</v>
      </c>
      <c r="U55" s="266">
        <f t="shared" si="12"/>
        <v>1</v>
      </c>
      <c r="V55" s="267" t="str">
        <f t="shared" si="13"/>
        <v>Valid</v>
      </c>
      <c r="W55" s="299"/>
    </row>
    <row r="56" spans="2:23" ht="15" thickBot="1" x14ac:dyDescent="0.4">
      <c r="B56" s="319">
        <f t="shared" si="3"/>
        <v>48</v>
      </c>
      <c r="C56" s="421"/>
      <c r="D56" s="59"/>
      <c r="E56" s="51"/>
      <c r="F56" s="42"/>
      <c r="G56" s="53"/>
      <c r="H56" s="53"/>
      <c r="I56" s="53"/>
      <c r="J56" s="258"/>
      <c r="K56" s="423" t="str">
        <f t="shared" si="4"/>
        <v/>
      </c>
      <c r="L56" s="261"/>
      <c r="M56" s="265">
        <f t="shared" si="0"/>
        <v>0</v>
      </c>
      <c r="N56" s="266">
        <f t="shared" si="5"/>
        <v>0</v>
      </c>
      <c r="O56" s="266">
        <f t="shared" si="6"/>
        <v>0</v>
      </c>
      <c r="P56" s="266">
        <f t="shared" si="7"/>
        <v>0</v>
      </c>
      <c r="Q56" s="266">
        <f t="shared" si="8"/>
        <v>0</v>
      </c>
      <c r="R56" s="266">
        <f t="shared" si="9"/>
        <v>0</v>
      </c>
      <c r="S56" s="266">
        <f t="shared" si="10"/>
        <v>0</v>
      </c>
      <c r="T56" s="266">
        <f t="shared" si="11"/>
        <v>0</v>
      </c>
      <c r="U56" s="266">
        <f t="shared" si="12"/>
        <v>1</v>
      </c>
      <c r="V56" s="267" t="str">
        <f t="shared" si="13"/>
        <v>Valid</v>
      </c>
      <c r="W56" s="299"/>
    </row>
    <row r="57" spans="2:23" ht="15" thickBot="1" x14ac:dyDescent="0.4">
      <c r="B57" s="319">
        <f t="shared" si="3"/>
        <v>49</v>
      </c>
      <c r="C57" s="421"/>
      <c r="D57" s="59"/>
      <c r="E57" s="51"/>
      <c r="F57" s="42"/>
      <c r="G57" s="53"/>
      <c r="H57" s="53"/>
      <c r="I57" s="53"/>
      <c r="J57" s="258"/>
      <c r="K57" s="423" t="str">
        <f t="shared" si="4"/>
        <v/>
      </c>
      <c r="L57" s="261"/>
      <c r="M57" s="265">
        <f t="shared" si="0"/>
        <v>0</v>
      </c>
      <c r="N57" s="266">
        <f t="shared" si="5"/>
        <v>0</v>
      </c>
      <c r="O57" s="266">
        <f t="shared" si="6"/>
        <v>0</v>
      </c>
      <c r="P57" s="266">
        <f t="shared" si="7"/>
        <v>0</v>
      </c>
      <c r="Q57" s="266">
        <f t="shared" si="8"/>
        <v>0</v>
      </c>
      <c r="R57" s="266">
        <f t="shared" si="9"/>
        <v>0</v>
      </c>
      <c r="S57" s="266">
        <f t="shared" si="10"/>
        <v>0</v>
      </c>
      <c r="T57" s="266">
        <f t="shared" si="11"/>
        <v>0</v>
      </c>
      <c r="U57" s="266">
        <f t="shared" si="12"/>
        <v>1</v>
      </c>
      <c r="V57" s="267" t="str">
        <f t="shared" si="13"/>
        <v>Valid</v>
      </c>
      <c r="W57" s="299"/>
    </row>
    <row r="58" spans="2:23" ht="15" thickBot="1" x14ac:dyDescent="0.4">
      <c r="B58" s="319">
        <f t="shared" si="3"/>
        <v>50</v>
      </c>
      <c r="C58" s="421"/>
      <c r="D58" s="59"/>
      <c r="E58" s="51"/>
      <c r="F58" s="42"/>
      <c r="G58" s="53"/>
      <c r="H58" s="53"/>
      <c r="I58" s="53"/>
      <c r="J58" s="258"/>
      <c r="K58" s="423" t="str">
        <f t="shared" si="4"/>
        <v/>
      </c>
      <c r="L58" s="261"/>
      <c r="M58" s="265">
        <f t="shared" si="0"/>
        <v>0</v>
      </c>
      <c r="N58" s="266">
        <f t="shared" si="5"/>
        <v>0</v>
      </c>
      <c r="O58" s="266">
        <f t="shared" si="6"/>
        <v>0</v>
      </c>
      <c r="P58" s="266">
        <f t="shared" si="7"/>
        <v>0</v>
      </c>
      <c r="Q58" s="266">
        <f t="shared" si="8"/>
        <v>0</v>
      </c>
      <c r="R58" s="266">
        <f t="shared" si="9"/>
        <v>0</v>
      </c>
      <c r="S58" s="266">
        <f t="shared" si="10"/>
        <v>0</v>
      </c>
      <c r="T58" s="266">
        <f t="shared" si="11"/>
        <v>0</v>
      </c>
      <c r="U58" s="266">
        <f t="shared" si="12"/>
        <v>1</v>
      </c>
      <c r="V58" s="267" t="str">
        <f t="shared" si="13"/>
        <v>Valid</v>
      </c>
      <c r="W58" s="299"/>
    </row>
    <row r="59" spans="2:23" ht="15" thickBot="1" x14ac:dyDescent="0.4">
      <c r="B59" s="319">
        <f t="shared" si="3"/>
        <v>51</v>
      </c>
      <c r="C59" s="421"/>
      <c r="D59" s="59"/>
      <c r="E59" s="51"/>
      <c r="F59" s="42"/>
      <c r="G59" s="53"/>
      <c r="H59" s="53"/>
      <c r="I59" s="53"/>
      <c r="J59" s="258"/>
      <c r="K59" s="423" t="str">
        <f t="shared" si="4"/>
        <v/>
      </c>
      <c r="L59" s="261"/>
      <c r="M59" s="265">
        <f t="shared" si="0"/>
        <v>0</v>
      </c>
      <c r="N59" s="266">
        <f t="shared" si="5"/>
        <v>0</v>
      </c>
      <c r="O59" s="266">
        <f t="shared" si="6"/>
        <v>0</v>
      </c>
      <c r="P59" s="266">
        <f t="shared" si="7"/>
        <v>0</v>
      </c>
      <c r="Q59" s="266">
        <f t="shared" si="8"/>
        <v>0</v>
      </c>
      <c r="R59" s="266">
        <f t="shared" si="9"/>
        <v>0</v>
      </c>
      <c r="S59" s="266">
        <f t="shared" si="10"/>
        <v>0</v>
      </c>
      <c r="T59" s="266">
        <f t="shared" si="11"/>
        <v>0</v>
      </c>
      <c r="U59" s="266">
        <f t="shared" si="12"/>
        <v>1</v>
      </c>
      <c r="V59" s="267" t="str">
        <f t="shared" si="13"/>
        <v>Valid</v>
      </c>
      <c r="W59" s="299"/>
    </row>
    <row r="60" spans="2:23" ht="15" thickBot="1" x14ac:dyDescent="0.4">
      <c r="B60" s="319">
        <f t="shared" si="3"/>
        <v>52</v>
      </c>
      <c r="C60" s="421"/>
      <c r="D60" s="59"/>
      <c r="E60" s="51"/>
      <c r="F60" s="42"/>
      <c r="G60" s="53"/>
      <c r="H60" s="53"/>
      <c r="I60" s="53"/>
      <c r="J60" s="258"/>
      <c r="K60" s="423" t="str">
        <f t="shared" si="4"/>
        <v/>
      </c>
      <c r="L60" s="261"/>
      <c r="M60" s="265">
        <f t="shared" si="0"/>
        <v>0</v>
      </c>
      <c r="N60" s="266">
        <f t="shared" si="5"/>
        <v>0</v>
      </c>
      <c r="O60" s="266">
        <f t="shared" si="6"/>
        <v>0</v>
      </c>
      <c r="P60" s="266">
        <f t="shared" si="7"/>
        <v>0</v>
      </c>
      <c r="Q60" s="266">
        <f t="shared" si="8"/>
        <v>0</v>
      </c>
      <c r="R60" s="266">
        <f t="shared" si="9"/>
        <v>0</v>
      </c>
      <c r="S60" s="266">
        <f t="shared" si="10"/>
        <v>0</v>
      </c>
      <c r="T60" s="266">
        <f t="shared" si="11"/>
        <v>0</v>
      </c>
      <c r="U60" s="266">
        <f t="shared" si="12"/>
        <v>1</v>
      </c>
      <c r="V60" s="267" t="str">
        <f t="shared" si="13"/>
        <v>Valid</v>
      </c>
      <c r="W60" s="299"/>
    </row>
    <row r="61" spans="2:23" ht="15" thickBot="1" x14ac:dyDescent="0.4">
      <c r="B61" s="319">
        <f t="shared" si="3"/>
        <v>53</v>
      </c>
      <c r="C61" s="421"/>
      <c r="D61" s="59"/>
      <c r="E61" s="51"/>
      <c r="F61" s="42"/>
      <c r="G61" s="53"/>
      <c r="H61" s="53"/>
      <c r="I61" s="53"/>
      <c r="J61" s="258"/>
      <c r="K61" s="423" t="str">
        <f t="shared" si="4"/>
        <v/>
      </c>
      <c r="L61" s="261"/>
      <c r="M61" s="265">
        <f t="shared" si="0"/>
        <v>0</v>
      </c>
      <c r="N61" s="266">
        <f t="shared" si="5"/>
        <v>0</v>
      </c>
      <c r="O61" s="266">
        <f t="shared" si="6"/>
        <v>0</v>
      </c>
      <c r="P61" s="266">
        <f t="shared" si="7"/>
        <v>0</v>
      </c>
      <c r="Q61" s="266">
        <f t="shared" si="8"/>
        <v>0</v>
      </c>
      <c r="R61" s="266">
        <f t="shared" si="9"/>
        <v>0</v>
      </c>
      <c r="S61" s="266">
        <f t="shared" si="10"/>
        <v>0</v>
      </c>
      <c r="T61" s="266">
        <f t="shared" si="11"/>
        <v>0</v>
      </c>
      <c r="U61" s="266">
        <f t="shared" si="12"/>
        <v>1</v>
      </c>
      <c r="V61" s="267" t="str">
        <f t="shared" si="13"/>
        <v>Valid</v>
      </c>
      <c r="W61" s="299"/>
    </row>
    <row r="62" spans="2:23" ht="15" thickBot="1" x14ac:dyDescent="0.4">
      <c r="B62" s="319">
        <f t="shared" si="3"/>
        <v>54</v>
      </c>
      <c r="C62" s="421"/>
      <c r="D62" s="59"/>
      <c r="E62" s="51"/>
      <c r="F62" s="42"/>
      <c r="G62" s="53"/>
      <c r="H62" s="53"/>
      <c r="I62" s="53"/>
      <c r="J62" s="258"/>
      <c r="K62" s="423" t="str">
        <f t="shared" si="4"/>
        <v/>
      </c>
      <c r="L62" s="261"/>
      <c r="M62" s="265">
        <f t="shared" si="0"/>
        <v>0</v>
      </c>
      <c r="N62" s="266">
        <f t="shared" si="5"/>
        <v>0</v>
      </c>
      <c r="O62" s="266">
        <f t="shared" si="6"/>
        <v>0</v>
      </c>
      <c r="P62" s="266">
        <f t="shared" si="7"/>
        <v>0</v>
      </c>
      <c r="Q62" s="266">
        <f t="shared" si="8"/>
        <v>0</v>
      </c>
      <c r="R62" s="266">
        <f t="shared" si="9"/>
        <v>0</v>
      </c>
      <c r="S62" s="266">
        <f t="shared" si="10"/>
        <v>0</v>
      </c>
      <c r="T62" s="266">
        <f t="shared" si="11"/>
        <v>0</v>
      </c>
      <c r="U62" s="266">
        <f t="shared" si="12"/>
        <v>1</v>
      </c>
      <c r="V62" s="267" t="str">
        <f t="shared" si="13"/>
        <v>Valid</v>
      </c>
      <c r="W62" s="299"/>
    </row>
    <row r="63" spans="2:23" ht="15" thickBot="1" x14ac:dyDescent="0.4">
      <c r="B63" s="319">
        <f t="shared" si="3"/>
        <v>55</v>
      </c>
      <c r="C63" s="421"/>
      <c r="D63" s="59"/>
      <c r="E63" s="51"/>
      <c r="F63" s="42"/>
      <c r="G63" s="53"/>
      <c r="H63" s="53"/>
      <c r="I63" s="53"/>
      <c r="J63" s="258"/>
      <c r="K63" s="423" t="str">
        <f t="shared" si="4"/>
        <v/>
      </c>
      <c r="L63" s="261"/>
      <c r="M63" s="265">
        <f t="shared" si="0"/>
        <v>0</v>
      </c>
      <c r="N63" s="266">
        <f t="shared" si="5"/>
        <v>0</v>
      </c>
      <c r="O63" s="266">
        <f t="shared" si="6"/>
        <v>0</v>
      </c>
      <c r="P63" s="266">
        <f t="shared" si="7"/>
        <v>0</v>
      </c>
      <c r="Q63" s="266">
        <f t="shared" si="8"/>
        <v>0</v>
      </c>
      <c r="R63" s="266">
        <f t="shared" si="9"/>
        <v>0</v>
      </c>
      <c r="S63" s="266">
        <f t="shared" si="10"/>
        <v>0</v>
      </c>
      <c r="T63" s="266">
        <f t="shared" si="11"/>
        <v>0</v>
      </c>
      <c r="U63" s="266">
        <f t="shared" si="12"/>
        <v>1</v>
      </c>
      <c r="V63" s="267" t="str">
        <f t="shared" si="13"/>
        <v>Valid</v>
      </c>
      <c r="W63" s="299"/>
    </row>
    <row r="64" spans="2:23" ht="15" thickBot="1" x14ac:dyDescent="0.4">
      <c r="B64" s="319">
        <f t="shared" si="3"/>
        <v>56</v>
      </c>
      <c r="C64" s="421"/>
      <c r="D64" s="59"/>
      <c r="E64" s="51"/>
      <c r="F64" s="42"/>
      <c r="G64" s="53"/>
      <c r="H64" s="53"/>
      <c r="I64" s="53"/>
      <c r="J64" s="258"/>
      <c r="K64" s="423" t="str">
        <f t="shared" si="4"/>
        <v/>
      </c>
      <c r="L64" s="261"/>
      <c r="M64" s="265">
        <f t="shared" si="0"/>
        <v>0</v>
      </c>
      <c r="N64" s="266">
        <f t="shared" si="5"/>
        <v>0</v>
      </c>
      <c r="O64" s="266">
        <f t="shared" si="6"/>
        <v>0</v>
      </c>
      <c r="P64" s="266">
        <f t="shared" si="7"/>
        <v>0</v>
      </c>
      <c r="Q64" s="266">
        <f t="shared" si="8"/>
        <v>0</v>
      </c>
      <c r="R64" s="266">
        <f t="shared" si="9"/>
        <v>0</v>
      </c>
      <c r="S64" s="266">
        <f t="shared" si="10"/>
        <v>0</v>
      </c>
      <c r="T64" s="266">
        <f t="shared" si="11"/>
        <v>0</v>
      </c>
      <c r="U64" s="266">
        <f t="shared" si="12"/>
        <v>1</v>
      </c>
      <c r="V64" s="267" t="str">
        <f t="shared" si="13"/>
        <v>Valid</v>
      </c>
      <c r="W64" s="299"/>
    </row>
    <row r="65" spans="2:23" ht="15" thickBot="1" x14ac:dyDescent="0.4">
      <c r="B65" s="319">
        <f t="shared" si="3"/>
        <v>57</v>
      </c>
      <c r="C65" s="421"/>
      <c r="D65" s="59"/>
      <c r="E65" s="51"/>
      <c r="F65" s="42"/>
      <c r="G65" s="53"/>
      <c r="H65" s="53"/>
      <c r="I65" s="53"/>
      <c r="J65" s="258"/>
      <c r="K65" s="423" t="str">
        <f t="shared" si="4"/>
        <v/>
      </c>
      <c r="L65" s="261"/>
      <c r="M65" s="265">
        <f t="shared" si="0"/>
        <v>0</v>
      </c>
      <c r="N65" s="266">
        <f t="shared" si="5"/>
        <v>0</v>
      </c>
      <c r="O65" s="266">
        <f t="shared" si="6"/>
        <v>0</v>
      </c>
      <c r="P65" s="266">
        <f t="shared" si="7"/>
        <v>0</v>
      </c>
      <c r="Q65" s="266">
        <f t="shared" si="8"/>
        <v>0</v>
      </c>
      <c r="R65" s="266">
        <f t="shared" si="9"/>
        <v>0</v>
      </c>
      <c r="S65" s="266">
        <f t="shared" si="10"/>
        <v>0</v>
      </c>
      <c r="T65" s="266">
        <f t="shared" si="11"/>
        <v>0</v>
      </c>
      <c r="U65" s="266">
        <f t="shared" si="12"/>
        <v>1</v>
      </c>
      <c r="V65" s="267" t="str">
        <f t="shared" si="13"/>
        <v>Valid</v>
      </c>
      <c r="W65" s="299"/>
    </row>
    <row r="66" spans="2:23" ht="15" thickBot="1" x14ac:dyDescent="0.4">
      <c r="B66" s="319">
        <f t="shared" si="3"/>
        <v>58</v>
      </c>
      <c r="C66" s="421"/>
      <c r="D66" s="59"/>
      <c r="E66" s="51"/>
      <c r="F66" s="42"/>
      <c r="G66" s="53"/>
      <c r="H66" s="53"/>
      <c r="I66" s="53"/>
      <c r="J66" s="258"/>
      <c r="K66" s="423" t="str">
        <f t="shared" si="4"/>
        <v/>
      </c>
      <c r="L66" s="261"/>
      <c r="M66" s="265">
        <f t="shared" si="0"/>
        <v>0</v>
      </c>
      <c r="N66" s="266">
        <f t="shared" si="5"/>
        <v>0</v>
      </c>
      <c r="O66" s="266">
        <f t="shared" si="6"/>
        <v>0</v>
      </c>
      <c r="P66" s="266">
        <f t="shared" si="7"/>
        <v>0</v>
      </c>
      <c r="Q66" s="266">
        <f t="shared" si="8"/>
        <v>0</v>
      </c>
      <c r="R66" s="266">
        <f t="shared" si="9"/>
        <v>0</v>
      </c>
      <c r="S66" s="266">
        <f t="shared" si="10"/>
        <v>0</v>
      </c>
      <c r="T66" s="266">
        <f t="shared" si="11"/>
        <v>0</v>
      </c>
      <c r="U66" s="266">
        <f t="shared" si="12"/>
        <v>1</v>
      </c>
      <c r="V66" s="267" t="str">
        <f t="shared" si="13"/>
        <v>Valid</v>
      </c>
      <c r="W66" s="299"/>
    </row>
    <row r="67" spans="2:23" ht="15" thickBot="1" x14ac:dyDescent="0.4">
      <c r="B67" s="319">
        <f t="shared" si="3"/>
        <v>59</v>
      </c>
      <c r="C67" s="421"/>
      <c r="D67" s="59"/>
      <c r="E67" s="51"/>
      <c r="F67" s="42"/>
      <c r="G67" s="53"/>
      <c r="H67" s="53"/>
      <c r="I67" s="53"/>
      <c r="J67" s="258"/>
      <c r="K67" s="423" t="str">
        <f t="shared" si="4"/>
        <v/>
      </c>
      <c r="L67" s="261"/>
      <c r="M67" s="265">
        <f t="shared" si="0"/>
        <v>0</v>
      </c>
      <c r="N67" s="266">
        <f t="shared" si="5"/>
        <v>0</v>
      </c>
      <c r="O67" s="266">
        <f t="shared" si="6"/>
        <v>0</v>
      </c>
      <c r="P67" s="266">
        <f t="shared" si="7"/>
        <v>0</v>
      </c>
      <c r="Q67" s="266">
        <f t="shared" si="8"/>
        <v>0</v>
      </c>
      <c r="R67" s="266">
        <f t="shared" si="9"/>
        <v>0</v>
      </c>
      <c r="S67" s="266">
        <f t="shared" si="10"/>
        <v>0</v>
      </c>
      <c r="T67" s="266">
        <f t="shared" si="11"/>
        <v>0</v>
      </c>
      <c r="U67" s="266">
        <f t="shared" si="12"/>
        <v>1</v>
      </c>
      <c r="V67" s="267" t="str">
        <f t="shared" si="13"/>
        <v>Valid</v>
      </c>
      <c r="W67" s="299"/>
    </row>
    <row r="68" spans="2:23" ht="15" thickBot="1" x14ac:dyDescent="0.4">
      <c r="B68" s="319">
        <f t="shared" si="3"/>
        <v>60</v>
      </c>
      <c r="C68" s="421"/>
      <c r="D68" s="59"/>
      <c r="E68" s="51"/>
      <c r="F68" s="42"/>
      <c r="G68" s="53"/>
      <c r="H68" s="53"/>
      <c r="I68" s="53"/>
      <c r="J68" s="258"/>
      <c r="K68" s="423" t="str">
        <f t="shared" si="4"/>
        <v/>
      </c>
      <c r="L68" s="261"/>
      <c r="M68" s="265">
        <f t="shared" si="0"/>
        <v>0</v>
      </c>
      <c r="N68" s="266">
        <f t="shared" si="5"/>
        <v>0</v>
      </c>
      <c r="O68" s="266">
        <f t="shared" si="6"/>
        <v>0</v>
      </c>
      <c r="P68" s="266">
        <f t="shared" si="7"/>
        <v>0</v>
      </c>
      <c r="Q68" s="266">
        <f t="shared" si="8"/>
        <v>0</v>
      </c>
      <c r="R68" s="266">
        <f t="shared" si="9"/>
        <v>0</v>
      </c>
      <c r="S68" s="266">
        <f t="shared" si="10"/>
        <v>0</v>
      </c>
      <c r="T68" s="266">
        <f t="shared" si="11"/>
        <v>0</v>
      </c>
      <c r="U68" s="266">
        <f t="shared" si="12"/>
        <v>1</v>
      </c>
      <c r="V68" s="267" t="str">
        <f t="shared" si="13"/>
        <v>Valid</v>
      </c>
      <c r="W68" s="299"/>
    </row>
    <row r="69" spans="2:23" ht="15" thickBot="1" x14ac:dyDescent="0.4">
      <c r="B69" s="319">
        <f t="shared" si="3"/>
        <v>61</v>
      </c>
      <c r="C69" s="421"/>
      <c r="D69" s="59"/>
      <c r="E69" s="51"/>
      <c r="F69" s="42"/>
      <c r="G69" s="53"/>
      <c r="H69" s="53"/>
      <c r="I69" s="53"/>
      <c r="J69" s="258"/>
      <c r="K69" s="423" t="str">
        <f t="shared" si="4"/>
        <v/>
      </c>
      <c r="L69" s="261"/>
      <c r="M69" s="265">
        <f t="shared" si="0"/>
        <v>0</v>
      </c>
      <c r="N69" s="266">
        <f t="shared" si="5"/>
        <v>0</v>
      </c>
      <c r="O69" s="266">
        <f t="shared" si="6"/>
        <v>0</v>
      </c>
      <c r="P69" s="266">
        <f t="shared" si="7"/>
        <v>0</v>
      </c>
      <c r="Q69" s="266">
        <f t="shared" si="8"/>
        <v>0</v>
      </c>
      <c r="R69" s="266">
        <f t="shared" si="9"/>
        <v>0</v>
      </c>
      <c r="S69" s="266">
        <f t="shared" si="10"/>
        <v>0</v>
      </c>
      <c r="T69" s="266">
        <f t="shared" si="11"/>
        <v>0</v>
      </c>
      <c r="U69" s="266">
        <f t="shared" si="12"/>
        <v>1</v>
      </c>
      <c r="V69" s="267" t="str">
        <f t="shared" si="13"/>
        <v>Valid</v>
      </c>
      <c r="W69" s="299"/>
    </row>
    <row r="70" spans="2:23" ht="15" thickBot="1" x14ac:dyDescent="0.4">
      <c r="B70" s="319">
        <f t="shared" si="3"/>
        <v>62</v>
      </c>
      <c r="C70" s="421"/>
      <c r="D70" s="59"/>
      <c r="E70" s="51"/>
      <c r="F70" s="42"/>
      <c r="G70" s="53"/>
      <c r="H70" s="53"/>
      <c r="I70" s="53"/>
      <c r="J70" s="258"/>
      <c r="K70" s="423" t="str">
        <f t="shared" si="4"/>
        <v/>
      </c>
      <c r="L70" s="261"/>
      <c r="M70" s="265">
        <f t="shared" si="0"/>
        <v>0</v>
      </c>
      <c r="N70" s="266">
        <f t="shared" si="5"/>
        <v>0</v>
      </c>
      <c r="O70" s="266">
        <f t="shared" si="6"/>
        <v>0</v>
      </c>
      <c r="P70" s="266">
        <f t="shared" si="7"/>
        <v>0</v>
      </c>
      <c r="Q70" s="266">
        <f t="shared" si="8"/>
        <v>0</v>
      </c>
      <c r="R70" s="266">
        <f t="shared" si="9"/>
        <v>0</v>
      </c>
      <c r="S70" s="266">
        <f t="shared" si="10"/>
        <v>0</v>
      </c>
      <c r="T70" s="266">
        <f t="shared" si="11"/>
        <v>0</v>
      </c>
      <c r="U70" s="266">
        <f t="shared" si="12"/>
        <v>1</v>
      </c>
      <c r="V70" s="267" t="str">
        <f t="shared" si="13"/>
        <v>Valid</v>
      </c>
      <c r="W70" s="299"/>
    </row>
    <row r="71" spans="2:23" ht="15" thickBot="1" x14ac:dyDescent="0.4">
      <c r="B71" s="319">
        <f t="shared" si="3"/>
        <v>63</v>
      </c>
      <c r="C71" s="421"/>
      <c r="D71" s="59"/>
      <c r="E71" s="51"/>
      <c r="F71" s="42"/>
      <c r="G71" s="53"/>
      <c r="H71" s="53"/>
      <c r="I71" s="53"/>
      <c r="J71" s="258"/>
      <c r="K71" s="423" t="str">
        <f t="shared" si="4"/>
        <v/>
      </c>
      <c r="L71" s="261"/>
      <c r="M71" s="265">
        <f t="shared" si="0"/>
        <v>0</v>
      </c>
      <c r="N71" s="266">
        <f t="shared" si="5"/>
        <v>0</v>
      </c>
      <c r="O71" s="266">
        <f t="shared" si="6"/>
        <v>0</v>
      </c>
      <c r="P71" s="266">
        <f t="shared" si="7"/>
        <v>0</v>
      </c>
      <c r="Q71" s="266">
        <f t="shared" si="8"/>
        <v>0</v>
      </c>
      <c r="R71" s="266">
        <f t="shared" si="9"/>
        <v>0</v>
      </c>
      <c r="S71" s="266">
        <f t="shared" si="10"/>
        <v>0</v>
      </c>
      <c r="T71" s="266">
        <f t="shared" si="11"/>
        <v>0</v>
      </c>
      <c r="U71" s="266">
        <f t="shared" si="12"/>
        <v>1</v>
      </c>
      <c r="V71" s="267" t="str">
        <f t="shared" si="13"/>
        <v>Valid</v>
      </c>
      <c r="W71" s="299"/>
    </row>
    <row r="72" spans="2:23" ht="15" thickBot="1" x14ac:dyDescent="0.4">
      <c r="B72" s="319">
        <f t="shared" ref="B72:B146" si="14">B71+1</f>
        <v>64</v>
      </c>
      <c r="C72" s="421"/>
      <c r="D72" s="59"/>
      <c r="E72" s="51"/>
      <c r="F72" s="42"/>
      <c r="G72" s="53"/>
      <c r="H72" s="53"/>
      <c r="I72" s="53"/>
      <c r="J72" s="258"/>
      <c r="K72" s="423" t="str">
        <f t="shared" si="4"/>
        <v/>
      </c>
      <c r="L72" s="261"/>
      <c r="M72" s="265">
        <f t="shared" si="0"/>
        <v>0</v>
      </c>
      <c r="N72" s="266">
        <f t="shared" si="5"/>
        <v>0</v>
      </c>
      <c r="O72" s="266">
        <f t="shared" si="6"/>
        <v>0</v>
      </c>
      <c r="P72" s="266">
        <f t="shared" si="7"/>
        <v>0</v>
      </c>
      <c r="Q72" s="266">
        <f t="shared" si="8"/>
        <v>0</v>
      </c>
      <c r="R72" s="266">
        <f t="shared" si="9"/>
        <v>0</v>
      </c>
      <c r="S72" s="266">
        <f t="shared" si="10"/>
        <v>0</v>
      </c>
      <c r="T72" s="266">
        <f t="shared" si="11"/>
        <v>0</v>
      </c>
      <c r="U72" s="266">
        <f t="shared" si="12"/>
        <v>1</v>
      </c>
      <c r="V72" s="267" t="str">
        <f t="shared" si="13"/>
        <v>Valid</v>
      </c>
      <c r="W72" s="299"/>
    </row>
    <row r="73" spans="2:23" ht="15" thickBot="1" x14ac:dyDescent="0.4">
      <c r="B73" s="319">
        <f t="shared" si="14"/>
        <v>65</v>
      </c>
      <c r="C73" s="421"/>
      <c r="D73" s="59"/>
      <c r="E73" s="51"/>
      <c r="F73" s="42"/>
      <c r="G73" s="53"/>
      <c r="H73" s="53"/>
      <c r="I73" s="53"/>
      <c r="J73" s="258"/>
      <c r="K73" s="423" t="str">
        <f t="shared" si="4"/>
        <v/>
      </c>
      <c r="L73" s="261"/>
      <c r="M73" s="265">
        <f t="shared" si="0"/>
        <v>0</v>
      </c>
      <c r="N73" s="266">
        <f t="shared" si="5"/>
        <v>0</v>
      </c>
      <c r="O73" s="266">
        <f t="shared" si="6"/>
        <v>0</v>
      </c>
      <c r="P73" s="266">
        <f t="shared" si="7"/>
        <v>0</v>
      </c>
      <c r="Q73" s="266">
        <f t="shared" si="8"/>
        <v>0</v>
      </c>
      <c r="R73" s="266">
        <f t="shared" si="9"/>
        <v>0</v>
      </c>
      <c r="S73" s="266">
        <f t="shared" si="10"/>
        <v>0</v>
      </c>
      <c r="T73" s="266">
        <f t="shared" si="11"/>
        <v>0</v>
      </c>
      <c r="U73" s="266">
        <f t="shared" ref="U73:U104" si="15">IF(OR(SUM(H73,I73)=G73,AND(G73=0,H73=0,I73=0)),1,0)</f>
        <v>1</v>
      </c>
      <c r="V73" s="267" t="str">
        <f t="shared" ref="V73:V104" si="16">IF(OR( AND(T73=7, U73=1),T73=0), "Valid", "Invalid")</f>
        <v>Valid</v>
      </c>
      <c r="W73" s="299"/>
    </row>
    <row r="74" spans="2:23" ht="15" thickBot="1" x14ac:dyDescent="0.4">
      <c r="B74" s="319">
        <f t="shared" si="14"/>
        <v>66</v>
      </c>
      <c r="C74" s="421"/>
      <c r="D74" s="59"/>
      <c r="E74" s="51"/>
      <c r="F74" s="42"/>
      <c r="G74" s="53"/>
      <c r="H74" s="53"/>
      <c r="I74" s="53"/>
      <c r="J74" s="258"/>
      <c r="K74" s="423" t="str">
        <f t="shared" ref="K74:K137" si="17">IF(V74="Invalid", IF(U74=0,"Field (e) should be equal to fields (f) + (g)","Missing data, please fill out all fields (a) to (g)"),"")</f>
        <v/>
      </c>
      <c r="L74" s="261"/>
      <c r="M74" s="265">
        <f t="shared" ref="M74:M137" si="18">--(C74&lt;&gt;"")</f>
        <v>0</v>
      </c>
      <c r="N74" s="266">
        <f t="shared" ref="N74:N137" si="19">IF(OR(D74="Please choose an option:",D74=""), 0,1)</f>
        <v>0</v>
      </c>
      <c r="O74" s="266">
        <f t="shared" ref="O74:O137" si="20">IF(OR(E74="Please choose an option:",E74=""), 0,1)</f>
        <v>0</v>
      </c>
      <c r="P74" s="266">
        <f t="shared" ref="P74:P137" si="21">IF(OR(F74="Please choose an option:",F74=""), 0,1)</f>
        <v>0</v>
      </c>
      <c r="Q74" s="266">
        <f t="shared" ref="Q74:Q137" si="22">IF(G74="",0,1)</f>
        <v>0</v>
      </c>
      <c r="R74" s="266">
        <f t="shared" ref="R74:R137" si="23">IF(H74="",0,1)</f>
        <v>0</v>
      </c>
      <c r="S74" s="266">
        <f t="shared" ref="S74:S137" si="24">IF(I74="",0,1)</f>
        <v>0</v>
      </c>
      <c r="T74" s="266">
        <f t="shared" ref="T74:T137" si="25">SUM(M74:S74)</f>
        <v>0</v>
      </c>
      <c r="U74" s="266">
        <f t="shared" si="15"/>
        <v>1</v>
      </c>
      <c r="V74" s="267" t="str">
        <f t="shared" si="16"/>
        <v>Valid</v>
      </c>
      <c r="W74" s="299"/>
    </row>
    <row r="75" spans="2:23" ht="15" thickBot="1" x14ac:dyDescent="0.4">
      <c r="B75" s="319">
        <f t="shared" si="14"/>
        <v>67</v>
      </c>
      <c r="C75" s="421"/>
      <c r="D75" s="59"/>
      <c r="E75" s="51"/>
      <c r="F75" s="42"/>
      <c r="G75" s="53"/>
      <c r="H75" s="53"/>
      <c r="I75" s="53"/>
      <c r="J75" s="258"/>
      <c r="K75" s="423" t="str">
        <f t="shared" si="17"/>
        <v/>
      </c>
      <c r="L75" s="261"/>
      <c r="M75" s="265">
        <f t="shared" si="18"/>
        <v>0</v>
      </c>
      <c r="N75" s="266">
        <f t="shared" si="19"/>
        <v>0</v>
      </c>
      <c r="O75" s="266">
        <f t="shared" si="20"/>
        <v>0</v>
      </c>
      <c r="P75" s="266">
        <f t="shared" si="21"/>
        <v>0</v>
      </c>
      <c r="Q75" s="266">
        <f t="shared" si="22"/>
        <v>0</v>
      </c>
      <c r="R75" s="266">
        <f t="shared" si="23"/>
        <v>0</v>
      </c>
      <c r="S75" s="266">
        <f t="shared" si="24"/>
        <v>0</v>
      </c>
      <c r="T75" s="266">
        <f t="shared" si="25"/>
        <v>0</v>
      </c>
      <c r="U75" s="266">
        <f t="shared" si="15"/>
        <v>1</v>
      </c>
      <c r="V75" s="267" t="str">
        <f t="shared" si="16"/>
        <v>Valid</v>
      </c>
      <c r="W75" s="299"/>
    </row>
    <row r="76" spans="2:23" ht="15" thickBot="1" x14ac:dyDescent="0.4">
      <c r="B76" s="319">
        <f t="shared" si="14"/>
        <v>68</v>
      </c>
      <c r="C76" s="421"/>
      <c r="D76" s="59"/>
      <c r="E76" s="51"/>
      <c r="F76" s="42"/>
      <c r="G76" s="53"/>
      <c r="H76" s="53"/>
      <c r="I76" s="53"/>
      <c r="J76" s="258"/>
      <c r="K76" s="423" t="str">
        <f t="shared" si="17"/>
        <v/>
      </c>
      <c r="L76" s="261"/>
      <c r="M76" s="265">
        <f t="shared" si="18"/>
        <v>0</v>
      </c>
      <c r="N76" s="266">
        <f t="shared" si="19"/>
        <v>0</v>
      </c>
      <c r="O76" s="266">
        <f t="shared" si="20"/>
        <v>0</v>
      </c>
      <c r="P76" s="266">
        <f t="shared" si="21"/>
        <v>0</v>
      </c>
      <c r="Q76" s="266">
        <f t="shared" si="22"/>
        <v>0</v>
      </c>
      <c r="R76" s="266">
        <f t="shared" si="23"/>
        <v>0</v>
      </c>
      <c r="S76" s="266">
        <f t="shared" si="24"/>
        <v>0</v>
      </c>
      <c r="T76" s="266">
        <f t="shared" si="25"/>
        <v>0</v>
      </c>
      <c r="U76" s="266">
        <f t="shared" si="15"/>
        <v>1</v>
      </c>
      <c r="V76" s="267" t="str">
        <f t="shared" si="16"/>
        <v>Valid</v>
      </c>
      <c r="W76" s="299"/>
    </row>
    <row r="77" spans="2:23" ht="15" thickBot="1" x14ac:dyDescent="0.4">
      <c r="B77" s="319">
        <f t="shared" si="14"/>
        <v>69</v>
      </c>
      <c r="C77" s="421"/>
      <c r="D77" s="59"/>
      <c r="E77" s="51"/>
      <c r="F77" s="42"/>
      <c r="G77" s="53"/>
      <c r="H77" s="53"/>
      <c r="I77" s="53"/>
      <c r="J77" s="258"/>
      <c r="K77" s="423" t="str">
        <f t="shared" si="17"/>
        <v/>
      </c>
      <c r="L77" s="261"/>
      <c r="M77" s="265">
        <f t="shared" si="18"/>
        <v>0</v>
      </c>
      <c r="N77" s="266">
        <f t="shared" si="19"/>
        <v>0</v>
      </c>
      <c r="O77" s="266">
        <f t="shared" si="20"/>
        <v>0</v>
      </c>
      <c r="P77" s="266">
        <f t="shared" si="21"/>
        <v>0</v>
      </c>
      <c r="Q77" s="266">
        <f t="shared" si="22"/>
        <v>0</v>
      </c>
      <c r="R77" s="266">
        <f t="shared" si="23"/>
        <v>0</v>
      </c>
      <c r="S77" s="266">
        <f t="shared" si="24"/>
        <v>0</v>
      </c>
      <c r="T77" s="266">
        <f t="shared" si="25"/>
        <v>0</v>
      </c>
      <c r="U77" s="266">
        <f t="shared" si="15"/>
        <v>1</v>
      </c>
      <c r="V77" s="267" t="str">
        <f t="shared" si="16"/>
        <v>Valid</v>
      </c>
      <c r="W77" s="299"/>
    </row>
    <row r="78" spans="2:23" ht="15" thickBot="1" x14ac:dyDescent="0.4">
      <c r="B78" s="319">
        <f t="shared" si="14"/>
        <v>70</v>
      </c>
      <c r="C78" s="421"/>
      <c r="D78" s="59"/>
      <c r="E78" s="51"/>
      <c r="F78" s="42"/>
      <c r="G78" s="53"/>
      <c r="H78" s="53"/>
      <c r="I78" s="53"/>
      <c r="J78" s="258"/>
      <c r="K78" s="423" t="str">
        <f t="shared" si="17"/>
        <v/>
      </c>
      <c r="L78" s="261"/>
      <c r="M78" s="265">
        <f t="shared" si="18"/>
        <v>0</v>
      </c>
      <c r="N78" s="266">
        <f t="shared" si="19"/>
        <v>0</v>
      </c>
      <c r="O78" s="266">
        <f t="shared" si="20"/>
        <v>0</v>
      </c>
      <c r="P78" s="266">
        <f t="shared" si="21"/>
        <v>0</v>
      </c>
      <c r="Q78" s="266">
        <f t="shared" si="22"/>
        <v>0</v>
      </c>
      <c r="R78" s="266">
        <f t="shared" si="23"/>
        <v>0</v>
      </c>
      <c r="S78" s="266">
        <f t="shared" si="24"/>
        <v>0</v>
      </c>
      <c r="T78" s="266">
        <f t="shared" si="25"/>
        <v>0</v>
      </c>
      <c r="U78" s="266">
        <f t="shared" si="15"/>
        <v>1</v>
      </c>
      <c r="V78" s="267" t="str">
        <f t="shared" si="16"/>
        <v>Valid</v>
      </c>
      <c r="W78" s="299"/>
    </row>
    <row r="79" spans="2:23" ht="15" thickBot="1" x14ac:dyDescent="0.4">
      <c r="B79" s="319">
        <f t="shared" si="14"/>
        <v>71</v>
      </c>
      <c r="C79" s="421"/>
      <c r="D79" s="59"/>
      <c r="E79" s="51"/>
      <c r="F79" s="42"/>
      <c r="G79" s="53"/>
      <c r="H79" s="53"/>
      <c r="I79" s="53"/>
      <c r="J79" s="258"/>
      <c r="K79" s="423" t="str">
        <f t="shared" si="17"/>
        <v/>
      </c>
      <c r="L79" s="261"/>
      <c r="M79" s="265">
        <f t="shared" si="18"/>
        <v>0</v>
      </c>
      <c r="N79" s="266">
        <f t="shared" si="19"/>
        <v>0</v>
      </c>
      <c r="O79" s="266">
        <f t="shared" si="20"/>
        <v>0</v>
      </c>
      <c r="P79" s="266">
        <f t="shared" si="21"/>
        <v>0</v>
      </c>
      <c r="Q79" s="266">
        <f t="shared" si="22"/>
        <v>0</v>
      </c>
      <c r="R79" s="266">
        <f t="shared" si="23"/>
        <v>0</v>
      </c>
      <c r="S79" s="266">
        <f t="shared" si="24"/>
        <v>0</v>
      </c>
      <c r="T79" s="266">
        <f t="shared" si="25"/>
        <v>0</v>
      </c>
      <c r="U79" s="266">
        <f t="shared" si="15"/>
        <v>1</v>
      </c>
      <c r="V79" s="267" t="str">
        <f t="shared" si="16"/>
        <v>Valid</v>
      </c>
      <c r="W79" s="299"/>
    </row>
    <row r="80" spans="2:23" ht="15" thickBot="1" x14ac:dyDescent="0.4">
      <c r="B80" s="319">
        <f t="shared" si="14"/>
        <v>72</v>
      </c>
      <c r="C80" s="421"/>
      <c r="D80" s="59"/>
      <c r="E80" s="51"/>
      <c r="F80" s="42"/>
      <c r="G80" s="53"/>
      <c r="H80" s="53"/>
      <c r="I80" s="53"/>
      <c r="J80" s="258"/>
      <c r="K80" s="423" t="str">
        <f t="shared" si="17"/>
        <v/>
      </c>
      <c r="L80" s="261"/>
      <c r="M80" s="265">
        <f t="shared" si="18"/>
        <v>0</v>
      </c>
      <c r="N80" s="266">
        <f t="shared" si="19"/>
        <v>0</v>
      </c>
      <c r="O80" s="266">
        <f t="shared" si="20"/>
        <v>0</v>
      </c>
      <c r="P80" s="266">
        <f t="shared" si="21"/>
        <v>0</v>
      </c>
      <c r="Q80" s="266">
        <f t="shared" si="22"/>
        <v>0</v>
      </c>
      <c r="R80" s="266">
        <f t="shared" si="23"/>
        <v>0</v>
      </c>
      <c r="S80" s="266">
        <f t="shared" si="24"/>
        <v>0</v>
      </c>
      <c r="T80" s="266">
        <f t="shared" si="25"/>
        <v>0</v>
      </c>
      <c r="U80" s="266">
        <f t="shared" si="15"/>
        <v>1</v>
      </c>
      <c r="V80" s="267" t="str">
        <f t="shared" si="16"/>
        <v>Valid</v>
      </c>
      <c r="W80" s="299"/>
    </row>
    <row r="81" spans="2:23" ht="15" thickBot="1" x14ac:dyDescent="0.4">
      <c r="B81" s="319">
        <f t="shared" si="14"/>
        <v>73</v>
      </c>
      <c r="C81" s="421"/>
      <c r="D81" s="59"/>
      <c r="E81" s="51"/>
      <c r="F81" s="42"/>
      <c r="G81" s="53"/>
      <c r="H81" s="53"/>
      <c r="I81" s="53"/>
      <c r="J81" s="258"/>
      <c r="K81" s="423" t="str">
        <f t="shared" si="17"/>
        <v/>
      </c>
      <c r="L81" s="261"/>
      <c r="M81" s="265">
        <f t="shared" si="18"/>
        <v>0</v>
      </c>
      <c r="N81" s="266">
        <f t="shared" si="19"/>
        <v>0</v>
      </c>
      <c r="O81" s="266">
        <f t="shared" si="20"/>
        <v>0</v>
      </c>
      <c r="P81" s="266">
        <f t="shared" si="21"/>
        <v>0</v>
      </c>
      <c r="Q81" s="266">
        <f t="shared" si="22"/>
        <v>0</v>
      </c>
      <c r="R81" s="266">
        <f t="shared" si="23"/>
        <v>0</v>
      </c>
      <c r="S81" s="266">
        <f t="shared" si="24"/>
        <v>0</v>
      </c>
      <c r="T81" s="266">
        <f t="shared" si="25"/>
        <v>0</v>
      </c>
      <c r="U81" s="266">
        <f t="shared" si="15"/>
        <v>1</v>
      </c>
      <c r="V81" s="267" t="str">
        <f t="shared" si="16"/>
        <v>Valid</v>
      </c>
      <c r="W81" s="299"/>
    </row>
    <row r="82" spans="2:23" ht="15" thickBot="1" x14ac:dyDescent="0.4">
      <c r="B82" s="319">
        <f t="shared" si="14"/>
        <v>74</v>
      </c>
      <c r="C82" s="421"/>
      <c r="D82" s="59"/>
      <c r="E82" s="51"/>
      <c r="F82" s="42"/>
      <c r="G82" s="53"/>
      <c r="H82" s="53"/>
      <c r="I82" s="53"/>
      <c r="J82" s="258"/>
      <c r="K82" s="423" t="str">
        <f t="shared" si="17"/>
        <v/>
      </c>
      <c r="L82" s="261"/>
      <c r="M82" s="265">
        <f t="shared" si="18"/>
        <v>0</v>
      </c>
      <c r="N82" s="266">
        <f t="shared" si="19"/>
        <v>0</v>
      </c>
      <c r="O82" s="266">
        <f t="shared" si="20"/>
        <v>0</v>
      </c>
      <c r="P82" s="266">
        <f t="shared" si="21"/>
        <v>0</v>
      </c>
      <c r="Q82" s="266">
        <f t="shared" si="22"/>
        <v>0</v>
      </c>
      <c r="R82" s="266">
        <f t="shared" si="23"/>
        <v>0</v>
      </c>
      <c r="S82" s="266">
        <f t="shared" si="24"/>
        <v>0</v>
      </c>
      <c r="T82" s="266">
        <f t="shared" si="25"/>
        <v>0</v>
      </c>
      <c r="U82" s="266">
        <f t="shared" si="15"/>
        <v>1</v>
      </c>
      <c r="V82" s="267" t="str">
        <f t="shared" si="16"/>
        <v>Valid</v>
      </c>
      <c r="W82" s="299"/>
    </row>
    <row r="83" spans="2:23" ht="15" thickBot="1" x14ac:dyDescent="0.4">
      <c r="B83" s="319">
        <f t="shared" si="14"/>
        <v>75</v>
      </c>
      <c r="C83" s="421"/>
      <c r="D83" s="59"/>
      <c r="E83" s="51"/>
      <c r="F83" s="42"/>
      <c r="G83" s="53"/>
      <c r="H83" s="53"/>
      <c r="I83" s="53"/>
      <c r="J83" s="258"/>
      <c r="K83" s="423" t="str">
        <f t="shared" si="17"/>
        <v/>
      </c>
      <c r="L83" s="261"/>
      <c r="M83" s="265">
        <f t="shared" si="18"/>
        <v>0</v>
      </c>
      <c r="N83" s="266">
        <f t="shared" si="19"/>
        <v>0</v>
      </c>
      <c r="O83" s="266">
        <f t="shared" si="20"/>
        <v>0</v>
      </c>
      <c r="P83" s="266">
        <f t="shared" si="21"/>
        <v>0</v>
      </c>
      <c r="Q83" s="266">
        <f t="shared" si="22"/>
        <v>0</v>
      </c>
      <c r="R83" s="266">
        <f t="shared" si="23"/>
        <v>0</v>
      </c>
      <c r="S83" s="266">
        <f t="shared" si="24"/>
        <v>0</v>
      </c>
      <c r="T83" s="266">
        <f t="shared" si="25"/>
        <v>0</v>
      </c>
      <c r="U83" s="266">
        <f t="shared" si="15"/>
        <v>1</v>
      </c>
      <c r="V83" s="267" t="str">
        <f t="shared" si="16"/>
        <v>Valid</v>
      </c>
      <c r="W83" s="299"/>
    </row>
    <row r="84" spans="2:23" ht="15" thickBot="1" x14ac:dyDescent="0.4">
      <c r="B84" s="319">
        <f t="shared" si="14"/>
        <v>76</v>
      </c>
      <c r="C84" s="421"/>
      <c r="D84" s="59"/>
      <c r="E84" s="51"/>
      <c r="F84" s="42"/>
      <c r="G84" s="53"/>
      <c r="H84" s="53"/>
      <c r="I84" s="53"/>
      <c r="J84" s="258"/>
      <c r="K84" s="423" t="str">
        <f t="shared" si="17"/>
        <v/>
      </c>
      <c r="L84" s="261"/>
      <c r="M84" s="265">
        <f t="shared" si="18"/>
        <v>0</v>
      </c>
      <c r="N84" s="266">
        <f t="shared" si="19"/>
        <v>0</v>
      </c>
      <c r="O84" s="266">
        <f t="shared" si="20"/>
        <v>0</v>
      </c>
      <c r="P84" s="266">
        <f t="shared" si="21"/>
        <v>0</v>
      </c>
      <c r="Q84" s="266">
        <f t="shared" si="22"/>
        <v>0</v>
      </c>
      <c r="R84" s="266">
        <f t="shared" si="23"/>
        <v>0</v>
      </c>
      <c r="S84" s="266">
        <f t="shared" si="24"/>
        <v>0</v>
      </c>
      <c r="T84" s="266">
        <f t="shared" si="25"/>
        <v>0</v>
      </c>
      <c r="U84" s="266">
        <f t="shared" si="15"/>
        <v>1</v>
      </c>
      <c r="V84" s="267" t="str">
        <f t="shared" si="16"/>
        <v>Valid</v>
      </c>
      <c r="W84" s="299"/>
    </row>
    <row r="85" spans="2:23" ht="15" thickBot="1" x14ac:dyDescent="0.4">
      <c r="B85" s="319">
        <f t="shared" si="14"/>
        <v>77</v>
      </c>
      <c r="C85" s="421"/>
      <c r="D85" s="59"/>
      <c r="E85" s="51"/>
      <c r="F85" s="42"/>
      <c r="G85" s="53"/>
      <c r="H85" s="53"/>
      <c r="I85" s="53"/>
      <c r="J85" s="258"/>
      <c r="K85" s="423" t="str">
        <f t="shared" si="17"/>
        <v/>
      </c>
      <c r="L85" s="261"/>
      <c r="M85" s="265">
        <f t="shared" si="18"/>
        <v>0</v>
      </c>
      <c r="N85" s="266">
        <f t="shared" si="19"/>
        <v>0</v>
      </c>
      <c r="O85" s="266">
        <f t="shared" si="20"/>
        <v>0</v>
      </c>
      <c r="P85" s="266">
        <f t="shared" si="21"/>
        <v>0</v>
      </c>
      <c r="Q85" s="266">
        <f t="shared" si="22"/>
        <v>0</v>
      </c>
      <c r="R85" s="266">
        <f t="shared" si="23"/>
        <v>0</v>
      </c>
      <c r="S85" s="266">
        <f t="shared" si="24"/>
        <v>0</v>
      </c>
      <c r="T85" s="266">
        <f t="shared" si="25"/>
        <v>0</v>
      </c>
      <c r="U85" s="266">
        <f t="shared" si="15"/>
        <v>1</v>
      </c>
      <c r="V85" s="267" t="str">
        <f t="shared" si="16"/>
        <v>Valid</v>
      </c>
      <c r="W85" s="299"/>
    </row>
    <row r="86" spans="2:23" ht="15" thickBot="1" x14ac:dyDescent="0.4">
      <c r="B86" s="319">
        <f t="shared" si="14"/>
        <v>78</v>
      </c>
      <c r="C86" s="421"/>
      <c r="D86" s="59"/>
      <c r="E86" s="51"/>
      <c r="F86" s="42"/>
      <c r="G86" s="53"/>
      <c r="H86" s="53"/>
      <c r="I86" s="53"/>
      <c r="J86" s="258"/>
      <c r="K86" s="423" t="str">
        <f t="shared" si="17"/>
        <v/>
      </c>
      <c r="L86" s="261"/>
      <c r="M86" s="265">
        <f t="shared" si="18"/>
        <v>0</v>
      </c>
      <c r="N86" s="266">
        <f t="shared" si="19"/>
        <v>0</v>
      </c>
      <c r="O86" s="266">
        <f t="shared" si="20"/>
        <v>0</v>
      </c>
      <c r="P86" s="266">
        <f t="shared" si="21"/>
        <v>0</v>
      </c>
      <c r="Q86" s="266">
        <f t="shared" si="22"/>
        <v>0</v>
      </c>
      <c r="R86" s="266">
        <f t="shared" si="23"/>
        <v>0</v>
      </c>
      <c r="S86" s="266">
        <f t="shared" si="24"/>
        <v>0</v>
      </c>
      <c r="T86" s="266">
        <f t="shared" si="25"/>
        <v>0</v>
      </c>
      <c r="U86" s="266">
        <f t="shared" si="15"/>
        <v>1</v>
      </c>
      <c r="V86" s="267" t="str">
        <f t="shared" si="16"/>
        <v>Valid</v>
      </c>
      <c r="W86" s="299"/>
    </row>
    <row r="87" spans="2:23" ht="15" thickBot="1" x14ac:dyDescent="0.4">
      <c r="B87" s="319">
        <f t="shared" si="14"/>
        <v>79</v>
      </c>
      <c r="C87" s="421"/>
      <c r="D87" s="59"/>
      <c r="E87" s="51"/>
      <c r="F87" s="42"/>
      <c r="G87" s="53"/>
      <c r="H87" s="53"/>
      <c r="I87" s="53"/>
      <c r="J87" s="258"/>
      <c r="K87" s="423" t="str">
        <f t="shared" si="17"/>
        <v/>
      </c>
      <c r="L87" s="261"/>
      <c r="M87" s="265">
        <f t="shared" si="18"/>
        <v>0</v>
      </c>
      <c r="N87" s="266">
        <f t="shared" si="19"/>
        <v>0</v>
      </c>
      <c r="O87" s="266">
        <f t="shared" si="20"/>
        <v>0</v>
      </c>
      <c r="P87" s="266">
        <f t="shared" si="21"/>
        <v>0</v>
      </c>
      <c r="Q87" s="266">
        <f t="shared" si="22"/>
        <v>0</v>
      </c>
      <c r="R87" s="266">
        <f t="shared" si="23"/>
        <v>0</v>
      </c>
      <c r="S87" s="266">
        <f t="shared" si="24"/>
        <v>0</v>
      </c>
      <c r="T87" s="266">
        <f t="shared" si="25"/>
        <v>0</v>
      </c>
      <c r="U87" s="266">
        <f t="shared" si="15"/>
        <v>1</v>
      </c>
      <c r="V87" s="267" t="str">
        <f t="shared" si="16"/>
        <v>Valid</v>
      </c>
      <c r="W87" s="299"/>
    </row>
    <row r="88" spans="2:23" ht="15" thickBot="1" x14ac:dyDescent="0.4">
      <c r="B88" s="319">
        <f t="shared" si="14"/>
        <v>80</v>
      </c>
      <c r="C88" s="421"/>
      <c r="D88" s="59"/>
      <c r="E88" s="51"/>
      <c r="F88" s="42"/>
      <c r="G88" s="53"/>
      <c r="H88" s="53"/>
      <c r="I88" s="53"/>
      <c r="J88" s="258"/>
      <c r="K88" s="423" t="str">
        <f t="shared" si="17"/>
        <v/>
      </c>
      <c r="L88" s="261"/>
      <c r="M88" s="265">
        <f t="shared" si="18"/>
        <v>0</v>
      </c>
      <c r="N88" s="266">
        <f t="shared" si="19"/>
        <v>0</v>
      </c>
      <c r="O88" s="266">
        <f t="shared" si="20"/>
        <v>0</v>
      </c>
      <c r="P88" s="266">
        <f t="shared" si="21"/>
        <v>0</v>
      </c>
      <c r="Q88" s="266">
        <f t="shared" si="22"/>
        <v>0</v>
      </c>
      <c r="R88" s="266">
        <f t="shared" si="23"/>
        <v>0</v>
      </c>
      <c r="S88" s="266">
        <f t="shared" si="24"/>
        <v>0</v>
      </c>
      <c r="T88" s="266">
        <f t="shared" si="25"/>
        <v>0</v>
      </c>
      <c r="U88" s="266">
        <f t="shared" si="15"/>
        <v>1</v>
      </c>
      <c r="V88" s="267" t="str">
        <f t="shared" si="16"/>
        <v>Valid</v>
      </c>
      <c r="W88" s="299"/>
    </row>
    <row r="89" spans="2:23" ht="15" thickBot="1" x14ac:dyDescent="0.4">
      <c r="B89" s="319">
        <f t="shared" si="14"/>
        <v>81</v>
      </c>
      <c r="C89" s="421"/>
      <c r="D89" s="59"/>
      <c r="E89" s="51"/>
      <c r="F89" s="42"/>
      <c r="G89" s="53"/>
      <c r="H89" s="53"/>
      <c r="I89" s="53"/>
      <c r="J89" s="258"/>
      <c r="K89" s="423" t="str">
        <f t="shared" si="17"/>
        <v/>
      </c>
      <c r="L89" s="261"/>
      <c r="M89" s="265">
        <f t="shared" si="18"/>
        <v>0</v>
      </c>
      <c r="N89" s="266">
        <f t="shared" si="19"/>
        <v>0</v>
      </c>
      <c r="O89" s="266">
        <f t="shared" si="20"/>
        <v>0</v>
      </c>
      <c r="P89" s="266">
        <f t="shared" si="21"/>
        <v>0</v>
      </c>
      <c r="Q89" s="266">
        <f t="shared" si="22"/>
        <v>0</v>
      </c>
      <c r="R89" s="266">
        <f t="shared" si="23"/>
        <v>0</v>
      </c>
      <c r="S89" s="266">
        <f t="shared" si="24"/>
        <v>0</v>
      </c>
      <c r="T89" s="266">
        <f t="shared" si="25"/>
        <v>0</v>
      </c>
      <c r="U89" s="266">
        <f t="shared" si="15"/>
        <v>1</v>
      </c>
      <c r="V89" s="267" t="str">
        <f t="shared" si="16"/>
        <v>Valid</v>
      </c>
      <c r="W89" s="299"/>
    </row>
    <row r="90" spans="2:23" ht="15" thickBot="1" x14ac:dyDescent="0.4">
      <c r="B90" s="319">
        <f t="shared" si="14"/>
        <v>82</v>
      </c>
      <c r="C90" s="421"/>
      <c r="D90" s="59"/>
      <c r="E90" s="51"/>
      <c r="F90" s="42"/>
      <c r="G90" s="53"/>
      <c r="H90" s="53"/>
      <c r="I90" s="53"/>
      <c r="J90" s="258"/>
      <c r="K90" s="423" t="str">
        <f t="shared" si="17"/>
        <v/>
      </c>
      <c r="L90" s="261"/>
      <c r="M90" s="265">
        <f t="shared" si="18"/>
        <v>0</v>
      </c>
      <c r="N90" s="266">
        <f t="shared" si="19"/>
        <v>0</v>
      </c>
      <c r="O90" s="266">
        <f t="shared" si="20"/>
        <v>0</v>
      </c>
      <c r="P90" s="266">
        <f t="shared" si="21"/>
        <v>0</v>
      </c>
      <c r="Q90" s="266">
        <f t="shared" si="22"/>
        <v>0</v>
      </c>
      <c r="R90" s="266">
        <f t="shared" si="23"/>
        <v>0</v>
      </c>
      <c r="S90" s="266">
        <f t="shared" si="24"/>
        <v>0</v>
      </c>
      <c r="T90" s="266">
        <f t="shared" si="25"/>
        <v>0</v>
      </c>
      <c r="U90" s="266">
        <f t="shared" si="15"/>
        <v>1</v>
      </c>
      <c r="V90" s="267" t="str">
        <f t="shared" si="16"/>
        <v>Valid</v>
      </c>
      <c r="W90" s="299"/>
    </row>
    <row r="91" spans="2:23" ht="15" thickBot="1" x14ac:dyDescent="0.4">
      <c r="B91" s="319">
        <f t="shared" si="14"/>
        <v>83</v>
      </c>
      <c r="C91" s="421"/>
      <c r="D91" s="59"/>
      <c r="E91" s="51"/>
      <c r="F91" s="42"/>
      <c r="G91" s="53"/>
      <c r="H91" s="53"/>
      <c r="I91" s="53"/>
      <c r="J91" s="258"/>
      <c r="K91" s="423" t="str">
        <f t="shared" si="17"/>
        <v/>
      </c>
      <c r="L91" s="261"/>
      <c r="M91" s="265">
        <f t="shared" si="18"/>
        <v>0</v>
      </c>
      <c r="N91" s="266">
        <f t="shared" si="19"/>
        <v>0</v>
      </c>
      <c r="O91" s="266">
        <f t="shared" si="20"/>
        <v>0</v>
      </c>
      <c r="P91" s="266">
        <f t="shared" si="21"/>
        <v>0</v>
      </c>
      <c r="Q91" s="266">
        <f t="shared" si="22"/>
        <v>0</v>
      </c>
      <c r="R91" s="266">
        <f t="shared" si="23"/>
        <v>0</v>
      </c>
      <c r="S91" s="266">
        <f t="shared" si="24"/>
        <v>0</v>
      </c>
      <c r="T91" s="266">
        <f t="shared" si="25"/>
        <v>0</v>
      </c>
      <c r="U91" s="266">
        <f t="shared" si="15"/>
        <v>1</v>
      </c>
      <c r="V91" s="267" t="str">
        <f t="shared" si="16"/>
        <v>Valid</v>
      </c>
      <c r="W91" s="299"/>
    </row>
    <row r="92" spans="2:23" ht="15" thickBot="1" x14ac:dyDescent="0.4">
      <c r="B92" s="319">
        <f t="shared" si="14"/>
        <v>84</v>
      </c>
      <c r="C92" s="421"/>
      <c r="D92" s="59"/>
      <c r="E92" s="51"/>
      <c r="F92" s="42"/>
      <c r="G92" s="53"/>
      <c r="H92" s="53"/>
      <c r="I92" s="53"/>
      <c r="J92" s="258"/>
      <c r="K92" s="423" t="str">
        <f t="shared" si="17"/>
        <v/>
      </c>
      <c r="L92" s="261"/>
      <c r="M92" s="265">
        <f t="shared" si="18"/>
        <v>0</v>
      </c>
      <c r="N92" s="266">
        <f t="shared" si="19"/>
        <v>0</v>
      </c>
      <c r="O92" s="266">
        <f t="shared" si="20"/>
        <v>0</v>
      </c>
      <c r="P92" s="266">
        <f t="shared" si="21"/>
        <v>0</v>
      </c>
      <c r="Q92" s="266">
        <f t="shared" si="22"/>
        <v>0</v>
      </c>
      <c r="R92" s="266">
        <f t="shared" si="23"/>
        <v>0</v>
      </c>
      <c r="S92" s="266">
        <f t="shared" si="24"/>
        <v>0</v>
      </c>
      <c r="T92" s="266">
        <f t="shared" si="25"/>
        <v>0</v>
      </c>
      <c r="U92" s="266">
        <f t="shared" si="15"/>
        <v>1</v>
      </c>
      <c r="V92" s="267" t="str">
        <f t="shared" si="16"/>
        <v>Valid</v>
      </c>
      <c r="W92" s="299"/>
    </row>
    <row r="93" spans="2:23" ht="15" thickBot="1" x14ac:dyDescent="0.4">
      <c r="B93" s="319">
        <f t="shared" si="14"/>
        <v>85</v>
      </c>
      <c r="C93" s="421"/>
      <c r="D93" s="59"/>
      <c r="E93" s="51"/>
      <c r="F93" s="42"/>
      <c r="G93" s="53"/>
      <c r="H93" s="53"/>
      <c r="I93" s="53"/>
      <c r="J93" s="258"/>
      <c r="K93" s="423" t="str">
        <f t="shared" si="17"/>
        <v/>
      </c>
      <c r="L93" s="261"/>
      <c r="M93" s="265">
        <f t="shared" si="18"/>
        <v>0</v>
      </c>
      <c r="N93" s="266">
        <f t="shared" si="19"/>
        <v>0</v>
      </c>
      <c r="O93" s="266">
        <f t="shared" si="20"/>
        <v>0</v>
      </c>
      <c r="P93" s="266">
        <f t="shared" si="21"/>
        <v>0</v>
      </c>
      <c r="Q93" s="266">
        <f t="shared" si="22"/>
        <v>0</v>
      </c>
      <c r="R93" s="266">
        <f t="shared" si="23"/>
        <v>0</v>
      </c>
      <c r="S93" s="266">
        <f t="shared" si="24"/>
        <v>0</v>
      </c>
      <c r="T93" s="266">
        <f t="shared" si="25"/>
        <v>0</v>
      </c>
      <c r="U93" s="266">
        <f t="shared" si="15"/>
        <v>1</v>
      </c>
      <c r="V93" s="267" t="str">
        <f t="shared" si="16"/>
        <v>Valid</v>
      </c>
      <c r="W93" s="299"/>
    </row>
    <row r="94" spans="2:23" ht="15" thickBot="1" x14ac:dyDescent="0.4">
      <c r="B94" s="319">
        <f t="shared" si="14"/>
        <v>86</v>
      </c>
      <c r="C94" s="421"/>
      <c r="D94" s="59"/>
      <c r="E94" s="51"/>
      <c r="F94" s="42"/>
      <c r="G94" s="53"/>
      <c r="H94" s="53"/>
      <c r="I94" s="53"/>
      <c r="J94" s="258"/>
      <c r="K94" s="423" t="str">
        <f t="shared" si="17"/>
        <v/>
      </c>
      <c r="L94" s="261"/>
      <c r="M94" s="265">
        <f t="shared" si="18"/>
        <v>0</v>
      </c>
      <c r="N94" s="266">
        <f t="shared" si="19"/>
        <v>0</v>
      </c>
      <c r="O94" s="266">
        <f t="shared" si="20"/>
        <v>0</v>
      </c>
      <c r="P94" s="266">
        <f t="shared" si="21"/>
        <v>0</v>
      </c>
      <c r="Q94" s="266">
        <f t="shared" si="22"/>
        <v>0</v>
      </c>
      <c r="R94" s="266">
        <f t="shared" si="23"/>
        <v>0</v>
      </c>
      <c r="S94" s="266">
        <f t="shared" si="24"/>
        <v>0</v>
      </c>
      <c r="T94" s="266">
        <f t="shared" si="25"/>
        <v>0</v>
      </c>
      <c r="U94" s="266">
        <f t="shared" si="15"/>
        <v>1</v>
      </c>
      <c r="V94" s="267" t="str">
        <f t="shared" si="16"/>
        <v>Valid</v>
      </c>
      <c r="W94" s="299"/>
    </row>
    <row r="95" spans="2:23" ht="15" thickBot="1" x14ac:dyDescent="0.4">
      <c r="B95" s="319">
        <f t="shared" si="14"/>
        <v>87</v>
      </c>
      <c r="C95" s="421"/>
      <c r="D95" s="59"/>
      <c r="E95" s="51"/>
      <c r="F95" s="42"/>
      <c r="G95" s="53"/>
      <c r="H95" s="53"/>
      <c r="I95" s="53"/>
      <c r="J95" s="258"/>
      <c r="K95" s="423" t="str">
        <f t="shared" si="17"/>
        <v/>
      </c>
      <c r="L95" s="261"/>
      <c r="M95" s="265">
        <f t="shared" si="18"/>
        <v>0</v>
      </c>
      <c r="N95" s="266">
        <f t="shared" si="19"/>
        <v>0</v>
      </c>
      <c r="O95" s="266">
        <f t="shared" si="20"/>
        <v>0</v>
      </c>
      <c r="P95" s="266">
        <f t="shared" si="21"/>
        <v>0</v>
      </c>
      <c r="Q95" s="266">
        <f t="shared" si="22"/>
        <v>0</v>
      </c>
      <c r="R95" s="266">
        <f t="shared" si="23"/>
        <v>0</v>
      </c>
      <c r="S95" s="266">
        <f t="shared" si="24"/>
        <v>0</v>
      </c>
      <c r="T95" s="266">
        <f t="shared" si="25"/>
        <v>0</v>
      </c>
      <c r="U95" s="266">
        <f t="shared" si="15"/>
        <v>1</v>
      </c>
      <c r="V95" s="267" t="str">
        <f t="shared" si="16"/>
        <v>Valid</v>
      </c>
      <c r="W95" s="299"/>
    </row>
    <row r="96" spans="2:23" ht="15" thickBot="1" x14ac:dyDescent="0.4">
      <c r="B96" s="319">
        <f t="shared" si="14"/>
        <v>88</v>
      </c>
      <c r="C96" s="421"/>
      <c r="D96" s="59"/>
      <c r="E96" s="51"/>
      <c r="F96" s="42"/>
      <c r="G96" s="53"/>
      <c r="H96" s="53"/>
      <c r="I96" s="53"/>
      <c r="J96" s="258"/>
      <c r="K96" s="423" t="str">
        <f t="shared" si="17"/>
        <v/>
      </c>
      <c r="L96" s="261"/>
      <c r="M96" s="265">
        <f t="shared" si="18"/>
        <v>0</v>
      </c>
      <c r="N96" s="266">
        <f t="shared" si="19"/>
        <v>0</v>
      </c>
      <c r="O96" s="266">
        <f t="shared" si="20"/>
        <v>0</v>
      </c>
      <c r="P96" s="266">
        <f t="shared" si="21"/>
        <v>0</v>
      </c>
      <c r="Q96" s="266">
        <f t="shared" si="22"/>
        <v>0</v>
      </c>
      <c r="R96" s="266">
        <f t="shared" si="23"/>
        <v>0</v>
      </c>
      <c r="S96" s="266">
        <f t="shared" si="24"/>
        <v>0</v>
      </c>
      <c r="T96" s="266">
        <f t="shared" si="25"/>
        <v>0</v>
      </c>
      <c r="U96" s="266">
        <f t="shared" si="15"/>
        <v>1</v>
      </c>
      <c r="V96" s="267" t="str">
        <f t="shared" si="16"/>
        <v>Valid</v>
      </c>
      <c r="W96" s="299"/>
    </row>
    <row r="97" spans="2:23" ht="15" thickBot="1" x14ac:dyDescent="0.4">
      <c r="B97" s="319">
        <f t="shared" si="14"/>
        <v>89</v>
      </c>
      <c r="C97" s="421"/>
      <c r="D97" s="59"/>
      <c r="E97" s="51"/>
      <c r="F97" s="42"/>
      <c r="G97" s="53"/>
      <c r="H97" s="53"/>
      <c r="I97" s="53"/>
      <c r="J97" s="258"/>
      <c r="K97" s="423" t="str">
        <f t="shared" si="17"/>
        <v/>
      </c>
      <c r="L97" s="261"/>
      <c r="M97" s="265">
        <f t="shared" si="18"/>
        <v>0</v>
      </c>
      <c r="N97" s="266">
        <f t="shared" si="19"/>
        <v>0</v>
      </c>
      <c r="O97" s="266">
        <f t="shared" si="20"/>
        <v>0</v>
      </c>
      <c r="P97" s="266">
        <f t="shared" si="21"/>
        <v>0</v>
      </c>
      <c r="Q97" s="266">
        <f t="shared" si="22"/>
        <v>0</v>
      </c>
      <c r="R97" s="266">
        <f t="shared" si="23"/>
        <v>0</v>
      </c>
      <c r="S97" s="266">
        <f t="shared" si="24"/>
        <v>0</v>
      </c>
      <c r="T97" s="266">
        <f t="shared" si="25"/>
        <v>0</v>
      </c>
      <c r="U97" s="266">
        <f t="shared" si="15"/>
        <v>1</v>
      </c>
      <c r="V97" s="267" t="str">
        <f t="shared" si="16"/>
        <v>Valid</v>
      </c>
      <c r="W97" s="299"/>
    </row>
    <row r="98" spans="2:23" ht="15" thickBot="1" x14ac:dyDescent="0.4">
      <c r="B98" s="319">
        <f t="shared" si="14"/>
        <v>90</v>
      </c>
      <c r="C98" s="421"/>
      <c r="D98" s="59"/>
      <c r="E98" s="51"/>
      <c r="F98" s="42"/>
      <c r="G98" s="53"/>
      <c r="H98" s="53"/>
      <c r="I98" s="53"/>
      <c r="J98" s="258"/>
      <c r="K98" s="423" t="str">
        <f t="shared" si="17"/>
        <v/>
      </c>
      <c r="L98" s="261"/>
      <c r="M98" s="265">
        <f t="shared" si="18"/>
        <v>0</v>
      </c>
      <c r="N98" s="266">
        <f t="shared" si="19"/>
        <v>0</v>
      </c>
      <c r="O98" s="266">
        <f t="shared" si="20"/>
        <v>0</v>
      </c>
      <c r="P98" s="266">
        <f t="shared" si="21"/>
        <v>0</v>
      </c>
      <c r="Q98" s="266">
        <f t="shared" si="22"/>
        <v>0</v>
      </c>
      <c r="R98" s="266">
        <f t="shared" si="23"/>
        <v>0</v>
      </c>
      <c r="S98" s="266">
        <f t="shared" si="24"/>
        <v>0</v>
      </c>
      <c r="T98" s="266">
        <f t="shared" si="25"/>
        <v>0</v>
      </c>
      <c r="U98" s="266">
        <f t="shared" si="15"/>
        <v>1</v>
      </c>
      <c r="V98" s="267" t="str">
        <f t="shared" si="16"/>
        <v>Valid</v>
      </c>
      <c r="W98" s="299"/>
    </row>
    <row r="99" spans="2:23" ht="15" thickBot="1" x14ac:dyDescent="0.4">
      <c r="B99" s="319">
        <f t="shared" si="14"/>
        <v>91</v>
      </c>
      <c r="C99" s="421"/>
      <c r="D99" s="59"/>
      <c r="E99" s="51"/>
      <c r="F99" s="42"/>
      <c r="G99" s="53"/>
      <c r="H99" s="53"/>
      <c r="I99" s="53"/>
      <c r="J99" s="258"/>
      <c r="K99" s="423" t="str">
        <f t="shared" si="17"/>
        <v/>
      </c>
      <c r="L99" s="261"/>
      <c r="M99" s="265">
        <f t="shared" si="18"/>
        <v>0</v>
      </c>
      <c r="N99" s="266">
        <f t="shared" si="19"/>
        <v>0</v>
      </c>
      <c r="O99" s="266">
        <f t="shared" si="20"/>
        <v>0</v>
      </c>
      <c r="P99" s="266">
        <f t="shared" si="21"/>
        <v>0</v>
      </c>
      <c r="Q99" s="266">
        <f t="shared" si="22"/>
        <v>0</v>
      </c>
      <c r="R99" s="266">
        <f t="shared" si="23"/>
        <v>0</v>
      </c>
      <c r="S99" s="266">
        <f t="shared" si="24"/>
        <v>0</v>
      </c>
      <c r="T99" s="266">
        <f t="shared" si="25"/>
        <v>0</v>
      </c>
      <c r="U99" s="266">
        <f t="shared" si="15"/>
        <v>1</v>
      </c>
      <c r="V99" s="267" t="str">
        <f t="shared" si="16"/>
        <v>Valid</v>
      </c>
      <c r="W99" s="299"/>
    </row>
    <row r="100" spans="2:23" ht="15" thickBot="1" x14ac:dyDescent="0.4">
      <c r="B100" s="319">
        <f t="shared" si="14"/>
        <v>92</v>
      </c>
      <c r="C100" s="421"/>
      <c r="D100" s="59"/>
      <c r="E100" s="51"/>
      <c r="F100" s="42"/>
      <c r="G100" s="53"/>
      <c r="H100" s="53"/>
      <c r="I100" s="53"/>
      <c r="J100" s="258"/>
      <c r="K100" s="423" t="str">
        <f t="shared" si="17"/>
        <v/>
      </c>
      <c r="L100" s="261"/>
      <c r="M100" s="265">
        <f t="shared" si="18"/>
        <v>0</v>
      </c>
      <c r="N100" s="266">
        <f t="shared" si="19"/>
        <v>0</v>
      </c>
      <c r="O100" s="266">
        <f t="shared" si="20"/>
        <v>0</v>
      </c>
      <c r="P100" s="266">
        <f t="shared" si="21"/>
        <v>0</v>
      </c>
      <c r="Q100" s="266">
        <f t="shared" si="22"/>
        <v>0</v>
      </c>
      <c r="R100" s="266">
        <f t="shared" si="23"/>
        <v>0</v>
      </c>
      <c r="S100" s="266">
        <f t="shared" si="24"/>
        <v>0</v>
      </c>
      <c r="T100" s="266">
        <f t="shared" si="25"/>
        <v>0</v>
      </c>
      <c r="U100" s="266">
        <f t="shared" si="15"/>
        <v>1</v>
      </c>
      <c r="V100" s="267" t="str">
        <f t="shared" si="16"/>
        <v>Valid</v>
      </c>
      <c r="W100" s="299"/>
    </row>
    <row r="101" spans="2:23" ht="15" thickBot="1" x14ac:dyDescent="0.4">
      <c r="B101" s="319">
        <f t="shared" si="14"/>
        <v>93</v>
      </c>
      <c r="C101" s="421"/>
      <c r="D101" s="59"/>
      <c r="E101" s="51"/>
      <c r="F101" s="42"/>
      <c r="G101" s="53"/>
      <c r="H101" s="53"/>
      <c r="I101" s="53"/>
      <c r="J101" s="258"/>
      <c r="K101" s="423" t="str">
        <f t="shared" si="17"/>
        <v/>
      </c>
      <c r="L101" s="261"/>
      <c r="M101" s="265">
        <f t="shared" si="18"/>
        <v>0</v>
      </c>
      <c r="N101" s="266">
        <f t="shared" si="19"/>
        <v>0</v>
      </c>
      <c r="O101" s="266">
        <f t="shared" si="20"/>
        <v>0</v>
      </c>
      <c r="P101" s="266">
        <f t="shared" si="21"/>
        <v>0</v>
      </c>
      <c r="Q101" s="266">
        <f t="shared" si="22"/>
        <v>0</v>
      </c>
      <c r="R101" s="266">
        <f t="shared" si="23"/>
        <v>0</v>
      </c>
      <c r="S101" s="266">
        <f t="shared" si="24"/>
        <v>0</v>
      </c>
      <c r="T101" s="266">
        <f t="shared" si="25"/>
        <v>0</v>
      </c>
      <c r="U101" s="266">
        <f t="shared" si="15"/>
        <v>1</v>
      </c>
      <c r="V101" s="267" t="str">
        <f t="shared" si="16"/>
        <v>Valid</v>
      </c>
      <c r="W101" s="299"/>
    </row>
    <row r="102" spans="2:23" ht="15" thickBot="1" x14ac:dyDescent="0.4">
      <c r="B102" s="319">
        <f t="shared" si="14"/>
        <v>94</v>
      </c>
      <c r="C102" s="421"/>
      <c r="D102" s="59"/>
      <c r="E102" s="51"/>
      <c r="F102" s="42"/>
      <c r="G102" s="53"/>
      <c r="H102" s="53"/>
      <c r="I102" s="53"/>
      <c r="J102" s="258"/>
      <c r="K102" s="423" t="str">
        <f t="shared" si="17"/>
        <v/>
      </c>
      <c r="L102" s="261"/>
      <c r="M102" s="265">
        <f t="shared" si="18"/>
        <v>0</v>
      </c>
      <c r="N102" s="266">
        <f t="shared" si="19"/>
        <v>0</v>
      </c>
      <c r="O102" s="266">
        <f t="shared" si="20"/>
        <v>0</v>
      </c>
      <c r="P102" s="266">
        <f t="shared" si="21"/>
        <v>0</v>
      </c>
      <c r="Q102" s="266">
        <f t="shared" si="22"/>
        <v>0</v>
      </c>
      <c r="R102" s="266">
        <f t="shared" si="23"/>
        <v>0</v>
      </c>
      <c r="S102" s="266">
        <f t="shared" si="24"/>
        <v>0</v>
      </c>
      <c r="T102" s="266">
        <f t="shared" si="25"/>
        <v>0</v>
      </c>
      <c r="U102" s="266">
        <f t="shared" si="15"/>
        <v>1</v>
      </c>
      <c r="V102" s="267" t="str">
        <f t="shared" si="16"/>
        <v>Valid</v>
      </c>
      <c r="W102" s="299"/>
    </row>
    <row r="103" spans="2:23" ht="15" thickBot="1" x14ac:dyDescent="0.4">
      <c r="B103" s="319">
        <f t="shared" si="14"/>
        <v>95</v>
      </c>
      <c r="C103" s="421"/>
      <c r="D103" s="59"/>
      <c r="E103" s="51"/>
      <c r="F103" s="42"/>
      <c r="G103" s="53"/>
      <c r="H103" s="53"/>
      <c r="I103" s="53"/>
      <c r="J103" s="258"/>
      <c r="K103" s="423" t="str">
        <f t="shared" si="17"/>
        <v/>
      </c>
      <c r="L103" s="261"/>
      <c r="M103" s="265">
        <f t="shared" si="18"/>
        <v>0</v>
      </c>
      <c r="N103" s="266">
        <f t="shared" si="19"/>
        <v>0</v>
      </c>
      <c r="O103" s="266">
        <f t="shared" si="20"/>
        <v>0</v>
      </c>
      <c r="P103" s="266">
        <f t="shared" si="21"/>
        <v>0</v>
      </c>
      <c r="Q103" s="266">
        <f t="shared" si="22"/>
        <v>0</v>
      </c>
      <c r="R103" s="266">
        <f t="shared" si="23"/>
        <v>0</v>
      </c>
      <c r="S103" s="266">
        <f t="shared" si="24"/>
        <v>0</v>
      </c>
      <c r="T103" s="266">
        <f t="shared" si="25"/>
        <v>0</v>
      </c>
      <c r="U103" s="266">
        <f t="shared" si="15"/>
        <v>1</v>
      </c>
      <c r="V103" s="267" t="str">
        <f t="shared" si="16"/>
        <v>Valid</v>
      </c>
      <c r="W103" s="299"/>
    </row>
    <row r="104" spans="2:23" ht="15" thickBot="1" x14ac:dyDescent="0.4">
      <c r="B104" s="319">
        <f t="shared" si="14"/>
        <v>96</v>
      </c>
      <c r="C104" s="421"/>
      <c r="D104" s="59"/>
      <c r="E104" s="51"/>
      <c r="F104" s="42"/>
      <c r="G104" s="53"/>
      <c r="H104" s="53"/>
      <c r="I104" s="53"/>
      <c r="J104" s="258"/>
      <c r="K104" s="423" t="str">
        <f t="shared" si="17"/>
        <v/>
      </c>
      <c r="L104" s="261"/>
      <c r="M104" s="265">
        <f t="shared" si="18"/>
        <v>0</v>
      </c>
      <c r="N104" s="266">
        <f t="shared" si="19"/>
        <v>0</v>
      </c>
      <c r="O104" s="266">
        <f t="shared" si="20"/>
        <v>0</v>
      </c>
      <c r="P104" s="266">
        <f t="shared" si="21"/>
        <v>0</v>
      </c>
      <c r="Q104" s="266">
        <f t="shared" si="22"/>
        <v>0</v>
      </c>
      <c r="R104" s="266">
        <f t="shared" si="23"/>
        <v>0</v>
      </c>
      <c r="S104" s="266">
        <f t="shared" si="24"/>
        <v>0</v>
      </c>
      <c r="T104" s="266">
        <f t="shared" si="25"/>
        <v>0</v>
      </c>
      <c r="U104" s="266">
        <f t="shared" si="15"/>
        <v>1</v>
      </c>
      <c r="V104" s="267" t="str">
        <f t="shared" si="16"/>
        <v>Valid</v>
      </c>
      <c r="W104" s="299"/>
    </row>
    <row r="105" spans="2:23" ht="15" thickBot="1" x14ac:dyDescent="0.4">
      <c r="B105" s="319">
        <f t="shared" si="14"/>
        <v>97</v>
      </c>
      <c r="C105" s="421"/>
      <c r="D105" s="59"/>
      <c r="E105" s="51"/>
      <c r="F105" s="42"/>
      <c r="G105" s="53"/>
      <c r="H105" s="53"/>
      <c r="I105" s="53"/>
      <c r="J105" s="258"/>
      <c r="K105" s="423" t="str">
        <f t="shared" si="17"/>
        <v/>
      </c>
      <c r="L105" s="261"/>
      <c r="M105" s="265">
        <f t="shared" si="18"/>
        <v>0</v>
      </c>
      <c r="N105" s="266">
        <f t="shared" si="19"/>
        <v>0</v>
      </c>
      <c r="O105" s="266">
        <f t="shared" si="20"/>
        <v>0</v>
      </c>
      <c r="P105" s="266">
        <f t="shared" si="21"/>
        <v>0</v>
      </c>
      <c r="Q105" s="266">
        <f t="shared" si="22"/>
        <v>0</v>
      </c>
      <c r="R105" s="266">
        <f t="shared" si="23"/>
        <v>0</v>
      </c>
      <c r="S105" s="266">
        <f t="shared" si="24"/>
        <v>0</v>
      </c>
      <c r="T105" s="266">
        <f t="shared" si="25"/>
        <v>0</v>
      </c>
      <c r="U105" s="266">
        <f t="shared" ref="U105:U136" si="26">IF(OR(SUM(H105,I105)=G105,AND(G105=0,H105=0,I105=0)),1,0)</f>
        <v>1</v>
      </c>
      <c r="V105" s="267" t="str">
        <f t="shared" ref="V105:V136" si="27">IF(OR( AND(T105=7, U105=1),T105=0), "Valid", "Invalid")</f>
        <v>Valid</v>
      </c>
      <c r="W105" s="299"/>
    </row>
    <row r="106" spans="2:23" ht="15" thickBot="1" x14ac:dyDescent="0.4">
      <c r="B106" s="319">
        <f t="shared" si="14"/>
        <v>98</v>
      </c>
      <c r="C106" s="421"/>
      <c r="D106" s="59"/>
      <c r="E106" s="51"/>
      <c r="F106" s="42"/>
      <c r="G106" s="53"/>
      <c r="H106" s="53"/>
      <c r="I106" s="53"/>
      <c r="J106" s="258"/>
      <c r="K106" s="423" t="str">
        <f t="shared" si="17"/>
        <v/>
      </c>
      <c r="L106" s="261"/>
      <c r="M106" s="265">
        <f t="shared" si="18"/>
        <v>0</v>
      </c>
      <c r="N106" s="266">
        <f t="shared" si="19"/>
        <v>0</v>
      </c>
      <c r="O106" s="266">
        <f t="shared" si="20"/>
        <v>0</v>
      </c>
      <c r="P106" s="266">
        <f t="shared" si="21"/>
        <v>0</v>
      </c>
      <c r="Q106" s="266">
        <f t="shared" si="22"/>
        <v>0</v>
      </c>
      <c r="R106" s="266">
        <f t="shared" si="23"/>
        <v>0</v>
      </c>
      <c r="S106" s="266">
        <f t="shared" si="24"/>
        <v>0</v>
      </c>
      <c r="T106" s="266">
        <f t="shared" si="25"/>
        <v>0</v>
      </c>
      <c r="U106" s="266">
        <f t="shared" si="26"/>
        <v>1</v>
      </c>
      <c r="V106" s="267" t="str">
        <f t="shared" si="27"/>
        <v>Valid</v>
      </c>
      <c r="W106" s="299"/>
    </row>
    <row r="107" spans="2:23" ht="15" thickBot="1" x14ac:dyDescent="0.4">
      <c r="B107" s="319">
        <f t="shared" si="14"/>
        <v>99</v>
      </c>
      <c r="C107" s="421"/>
      <c r="D107" s="59"/>
      <c r="E107" s="51"/>
      <c r="F107" s="42"/>
      <c r="G107" s="53"/>
      <c r="H107" s="53"/>
      <c r="I107" s="53"/>
      <c r="J107" s="258"/>
      <c r="K107" s="423" t="str">
        <f t="shared" si="17"/>
        <v/>
      </c>
      <c r="L107" s="261"/>
      <c r="M107" s="265">
        <f t="shared" si="18"/>
        <v>0</v>
      </c>
      <c r="N107" s="266">
        <f t="shared" si="19"/>
        <v>0</v>
      </c>
      <c r="O107" s="266">
        <f t="shared" si="20"/>
        <v>0</v>
      </c>
      <c r="P107" s="266">
        <f t="shared" si="21"/>
        <v>0</v>
      </c>
      <c r="Q107" s="266">
        <f t="shared" si="22"/>
        <v>0</v>
      </c>
      <c r="R107" s="266">
        <f t="shared" si="23"/>
        <v>0</v>
      </c>
      <c r="S107" s="266">
        <f t="shared" si="24"/>
        <v>0</v>
      </c>
      <c r="T107" s="266">
        <f t="shared" si="25"/>
        <v>0</v>
      </c>
      <c r="U107" s="266">
        <f t="shared" si="26"/>
        <v>1</v>
      </c>
      <c r="V107" s="267" t="str">
        <f t="shared" si="27"/>
        <v>Valid</v>
      </c>
      <c r="W107" s="299"/>
    </row>
    <row r="108" spans="2:23" ht="15" thickBot="1" x14ac:dyDescent="0.4">
      <c r="B108" s="319">
        <f t="shared" si="14"/>
        <v>100</v>
      </c>
      <c r="C108" s="421"/>
      <c r="D108" s="59"/>
      <c r="E108" s="51"/>
      <c r="F108" s="42"/>
      <c r="G108" s="53"/>
      <c r="H108" s="53"/>
      <c r="I108" s="53"/>
      <c r="J108" s="258"/>
      <c r="K108" s="423" t="str">
        <f t="shared" si="17"/>
        <v/>
      </c>
      <c r="L108" s="261"/>
      <c r="M108" s="265">
        <f t="shared" si="18"/>
        <v>0</v>
      </c>
      <c r="N108" s="266">
        <f t="shared" si="19"/>
        <v>0</v>
      </c>
      <c r="O108" s="266">
        <f t="shared" si="20"/>
        <v>0</v>
      </c>
      <c r="P108" s="266">
        <f t="shared" si="21"/>
        <v>0</v>
      </c>
      <c r="Q108" s="266">
        <f t="shared" si="22"/>
        <v>0</v>
      </c>
      <c r="R108" s="266">
        <f t="shared" si="23"/>
        <v>0</v>
      </c>
      <c r="S108" s="266">
        <f t="shared" si="24"/>
        <v>0</v>
      </c>
      <c r="T108" s="266">
        <f t="shared" si="25"/>
        <v>0</v>
      </c>
      <c r="U108" s="266">
        <f t="shared" si="26"/>
        <v>1</v>
      </c>
      <c r="V108" s="267" t="str">
        <f t="shared" si="27"/>
        <v>Valid</v>
      </c>
      <c r="W108" s="299"/>
    </row>
    <row r="109" spans="2:23" ht="15" thickBot="1" x14ac:dyDescent="0.4">
      <c r="B109" s="319">
        <f t="shared" si="14"/>
        <v>101</v>
      </c>
      <c r="C109" s="421"/>
      <c r="D109" s="59"/>
      <c r="E109" s="51"/>
      <c r="F109" s="42"/>
      <c r="G109" s="53"/>
      <c r="H109" s="53"/>
      <c r="I109" s="53"/>
      <c r="J109" s="258"/>
      <c r="K109" s="423" t="str">
        <f t="shared" si="17"/>
        <v/>
      </c>
      <c r="L109" s="261"/>
      <c r="M109" s="265">
        <f t="shared" si="18"/>
        <v>0</v>
      </c>
      <c r="N109" s="266">
        <f t="shared" si="19"/>
        <v>0</v>
      </c>
      <c r="O109" s="266">
        <f t="shared" si="20"/>
        <v>0</v>
      </c>
      <c r="P109" s="266">
        <f t="shared" si="21"/>
        <v>0</v>
      </c>
      <c r="Q109" s="266">
        <f t="shared" si="22"/>
        <v>0</v>
      </c>
      <c r="R109" s="266">
        <f t="shared" si="23"/>
        <v>0</v>
      </c>
      <c r="S109" s="266">
        <f t="shared" si="24"/>
        <v>0</v>
      </c>
      <c r="T109" s="266">
        <f t="shared" si="25"/>
        <v>0</v>
      </c>
      <c r="U109" s="266">
        <f t="shared" si="26"/>
        <v>1</v>
      </c>
      <c r="V109" s="267" t="str">
        <f t="shared" si="27"/>
        <v>Valid</v>
      </c>
      <c r="W109" s="299"/>
    </row>
    <row r="110" spans="2:23" ht="15" thickBot="1" x14ac:dyDescent="0.4">
      <c r="B110" s="319">
        <f t="shared" si="14"/>
        <v>102</v>
      </c>
      <c r="C110" s="421"/>
      <c r="D110" s="59"/>
      <c r="E110" s="51"/>
      <c r="F110" s="42"/>
      <c r="G110" s="53"/>
      <c r="H110" s="53"/>
      <c r="I110" s="53"/>
      <c r="J110" s="258"/>
      <c r="K110" s="423" t="str">
        <f t="shared" si="17"/>
        <v/>
      </c>
      <c r="L110" s="261"/>
      <c r="M110" s="265">
        <f t="shared" si="18"/>
        <v>0</v>
      </c>
      <c r="N110" s="266">
        <f t="shared" si="19"/>
        <v>0</v>
      </c>
      <c r="O110" s="266">
        <f t="shared" si="20"/>
        <v>0</v>
      </c>
      <c r="P110" s="266">
        <f t="shared" si="21"/>
        <v>0</v>
      </c>
      <c r="Q110" s="266">
        <f t="shared" si="22"/>
        <v>0</v>
      </c>
      <c r="R110" s="266">
        <f t="shared" si="23"/>
        <v>0</v>
      </c>
      <c r="S110" s="266">
        <f t="shared" si="24"/>
        <v>0</v>
      </c>
      <c r="T110" s="266">
        <f t="shared" si="25"/>
        <v>0</v>
      </c>
      <c r="U110" s="266">
        <f t="shared" si="26"/>
        <v>1</v>
      </c>
      <c r="V110" s="267" t="str">
        <f t="shared" si="27"/>
        <v>Valid</v>
      </c>
      <c r="W110" s="299"/>
    </row>
    <row r="111" spans="2:23" ht="15" thickBot="1" x14ac:dyDescent="0.4">
      <c r="B111" s="319">
        <f t="shared" si="14"/>
        <v>103</v>
      </c>
      <c r="C111" s="421"/>
      <c r="D111" s="59"/>
      <c r="E111" s="51"/>
      <c r="F111" s="42"/>
      <c r="G111" s="53"/>
      <c r="H111" s="53"/>
      <c r="I111" s="53"/>
      <c r="J111" s="258"/>
      <c r="K111" s="423" t="str">
        <f t="shared" si="17"/>
        <v/>
      </c>
      <c r="L111" s="261"/>
      <c r="M111" s="265">
        <f t="shared" si="18"/>
        <v>0</v>
      </c>
      <c r="N111" s="266">
        <f t="shared" si="19"/>
        <v>0</v>
      </c>
      <c r="O111" s="266">
        <f t="shared" si="20"/>
        <v>0</v>
      </c>
      <c r="P111" s="266">
        <f t="shared" si="21"/>
        <v>0</v>
      </c>
      <c r="Q111" s="266">
        <f t="shared" si="22"/>
        <v>0</v>
      </c>
      <c r="R111" s="266">
        <f t="shared" si="23"/>
        <v>0</v>
      </c>
      <c r="S111" s="266">
        <f t="shared" si="24"/>
        <v>0</v>
      </c>
      <c r="T111" s="266">
        <f t="shared" si="25"/>
        <v>0</v>
      </c>
      <c r="U111" s="266">
        <f t="shared" si="26"/>
        <v>1</v>
      </c>
      <c r="V111" s="267" t="str">
        <f t="shared" si="27"/>
        <v>Valid</v>
      </c>
      <c r="W111" s="299"/>
    </row>
    <row r="112" spans="2:23" ht="15" thickBot="1" x14ac:dyDescent="0.4">
      <c r="B112" s="319">
        <f t="shared" si="14"/>
        <v>104</v>
      </c>
      <c r="C112" s="421"/>
      <c r="D112" s="59"/>
      <c r="E112" s="51"/>
      <c r="F112" s="42"/>
      <c r="G112" s="53"/>
      <c r="H112" s="53"/>
      <c r="I112" s="53"/>
      <c r="J112" s="258"/>
      <c r="K112" s="423" t="str">
        <f t="shared" si="17"/>
        <v/>
      </c>
      <c r="L112" s="261"/>
      <c r="M112" s="265">
        <f t="shared" si="18"/>
        <v>0</v>
      </c>
      <c r="N112" s="266">
        <f t="shared" si="19"/>
        <v>0</v>
      </c>
      <c r="O112" s="266">
        <f t="shared" si="20"/>
        <v>0</v>
      </c>
      <c r="P112" s="266">
        <f t="shared" si="21"/>
        <v>0</v>
      </c>
      <c r="Q112" s="266">
        <f t="shared" si="22"/>
        <v>0</v>
      </c>
      <c r="R112" s="266">
        <f t="shared" si="23"/>
        <v>0</v>
      </c>
      <c r="S112" s="266">
        <f t="shared" si="24"/>
        <v>0</v>
      </c>
      <c r="T112" s="266">
        <f t="shared" si="25"/>
        <v>0</v>
      </c>
      <c r="U112" s="266">
        <f t="shared" si="26"/>
        <v>1</v>
      </c>
      <c r="V112" s="267" t="str">
        <f t="shared" si="27"/>
        <v>Valid</v>
      </c>
      <c r="W112" s="299"/>
    </row>
    <row r="113" spans="2:23" ht="15" thickBot="1" x14ac:dyDescent="0.4">
      <c r="B113" s="319">
        <f t="shared" si="14"/>
        <v>105</v>
      </c>
      <c r="C113" s="421"/>
      <c r="D113" s="59"/>
      <c r="E113" s="51"/>
      <c r="F113" s="42"/>
      <c r="G113" s="53"/>
      <c r="H113" s="53"/>
      <c r="I113" s="53"/>
      <c r="J113" s="258"/>
      <c r="K113" s="423" t="str">
        <f t="shared" si="17"/>
        <v/>
      </c>
      <c r="L113" s="261"/>
      <c r="M113" s="265">
        <f t="shared" si="18"/>
        <v>0</v>
      </c>
      <c r="N113" s="266">
        <f t="shared" si="19"/>
        <v>0</v>
      </c>
      <c r="O113" s="266">
        <f t="shared" si="20"/>
        <v>0</v>
      </c>
      <c r="P113" s="266">
        <f t="shared" si="21"/>
        <v>0</v>
      </c>
      <c r="Q113" s="266">
        <f t="shared" si="22"/>
        <v>0</v>
      </c>
      <c r="R113" s="266">
        <f t="shared" si="23"/>
        <v>0</v>
      </c>
      <c r="S113" s="266">
        <f t="shared" si="24"/>
        <v>0</v>
      </c>
      <c r="T113" s="266">
        <f t="shared" si="25"/>
        <v>0</v>
      </c>
      <c r="U113" s="266">
        <f t="shared" si="26"/>
        <v>1</v>
      </c>
      <c r="V113" s="267" t="str">
        <f t="shared" si="27"/>
        <v>Valid</v>
      </c>
      <c r="W113" s="299"/>
    </row>
    <row r="114" spans="2:23" ht="15" thickBot="1" x14ac:dyDescent="0.4">
      <c r="B114" s="319">
        <f t="shared" si="14"/>
        <v>106</v>
      </c>
      <c r="C114" s="421"/>
      <c r="D114" s="59"/>
      <c r="E114" s="51"/>
      <c r="F114" s="42"/>
      <c r="G114" s="53"/>
      <c r="H114" s="53"/>
      <c r="I114" s="53"/>
      <c r="J114" s="258"/>
      <c r="K114" s="423" t="str">
        <f t="shared" si="17"/>
        <v/>
      </c>
      <c r="L114" s="261"/>
      <c r="M114" s="265">
        <f t="shared" si="18"/>
        <v>0</v>
      </c>
      <c r="N114" s="266">
        <f t="shared" si="19"/>
        <v>0</v>
      </c>
      <c r="O114" s="266">
        <f t="shared" si="20"/>
        <v>0</v>
      </c>
      <c r="P114" s="266">
        <f t="shared" si="21"/>
        <v>0</v>
      </c>
      <c r="Q114" s="266">
        <f t="shared" si="22"/>
        <v>0</v>
      </c>
      <c r="R114" s="266">
        <f t="shared" si="23"/>
        <v>0</v>
      </c>
      <c r="S114" s="266">
        <f t="shared" si="24"/>
        <v>0</v>
      </c>
      <c r="T114" s="266">
        <f t="shared" si="25"/>
        <v>0</v>
      </c>
      <c r="U114" s="266">
        <f t="shared" si="26"/>
        <v>1</v>
      </c>
      <c r="V114" s="267" t="str">
        <f t="shared" si="27"/>
        <v>Valid</v>
      </c>
      <c r="W114" s="299"/>
    </row>
    <row r="115" spans="2:23" ht="15" thickBot="1" x14ac:dyDescent="0.4">
      <c r="B115" s="319">
        <f t="shared" si="14"/>
        <v>107</v>
      </c>
      <c r="C115" s="421"/>
      <c r="D115" s="59"/>
      <c r="E115" s="51"/>
      <c r="F115" s="42"/>
      <c r="G115" s="53"/>
      <c r="H115" s="53"/>
      <c r="I115" s="53"/>
      <c r="J115" s="258"/>
      <c r="K115" s="423" t="str">
        <f t="shared" si="17"/>
        <v/>
      </c>
      <c r="L115" s="261"/>
      <c r="M115" s="265">
        <f t="shared" si="18"/>
        <v>0</v>
      </c>
      <c r="N115" s="266">
        <f t="shared" si="19"/>
        <v>0</v>
      </c>
      <c r="O115" s="266">
        <f t="shared" si="20"/>
        <v>0</v>
      </c>
      <c r="P115" s="266">
        <f t="shared" si="21"/>
        <v>0</v>
      </c>
      <c r="Q115" s="266">
        <f t="shared" si="22"/>
        <v>0</v>
      </c>
      <c r="R115" s="266">
        <f t="shared" si="23"/>
        <v>0</v>
      </c>
      <c r="S115" s="266">
        <f t="shared" si="24"/>
        <v>0</v>
      </c>
      <c r="T115" s="266">
        <f t="shared" si="25"/>
        <v>0</v>
      </c>
      <c r="U115" s="266">
        <f t="shared" si="26"/>
        <v>1</v>
      </c>
      <c r="V115" s="267" t="str">
        <f t="shared" si="27"/>
        <v>Valid</v>
      </c>
      <c r="W115" s="299"/>
    </row>
    <row r="116" spans="2:23" ht="15" thickBot="1" x14ac:dyDescent="0.4">
      <c r="B116" s="319">
        <f t="shared" si="14"/>
        <v>108</v>
      </c>
      <c r="C116" s="421"/>
      <c r="D116" s="59"/>
      <c r="E116" s="51"/>
      <c r="F116" s="42"/>
      <c r="G116" s="53"/>
      <c r="H116" s="53"/>
      <c r="I116" s="53"/>
      <c r="J116" s="258"/>
      <c r="K116" s="423" t="str">
        <f t="shared" si="17"/>
        <v/>
      </c>
      <c r="L116" s="261"/>
      <c r="M116" s="265">
        <f t="shared" si="18"/>
        <v>0</v>
      </c>
      <c r="N116" s="266">
        <f t="shared" si="19"/>
        <v>0</v>
      </c>
      <c r="O116" s="266">
        <f t="shared" si="20"/>
        <v>0</v>
      </c>
      <c r="P116" s="266">
        <f t="shared" si="21"/>
        <v>0</v>
      </c>
      <c r="Q116" s="266">
        <f t="shared" si="22"/>
        <v>0</v>
      </c>
      <c r="R116" s="266">
        <f t="shared" si="23"/>
        <v>0</v>
      </c>
      <c r="S116" s="266">
        <f t="shared" si="24"/>
        <v>0</v>
      </c>
      <c r="T116" s="266">
        <f t="shared" si="25"/>
        <v>0</v>
      </c>
      <c r="U116" s="266">
        <f t="shared" si="26"/>
        <v>1</v>
      </c>
      <c r="V116" s="267" t="str">
        <f t="shared" si="27"/>
        <v>Valid</v>
      </c>
      <c r="W116" s="299"/>
    </row>
    <row r="117" spans="2:23" ht="15" thickBot="1" x14ac:dyDescent="0.4">
      <c r="B117" s="319">
        <f t="shared" si="14"/>
        <v>109</v>
      </c>
      <c r="C117" s="421"/>
      <c r="D117" s="59"/>
      <c r="E117" s="51"/>
      <c r="F117" s="42"/>
      <c r="G117" s="53"/>
      <c r="H117" s="53"/>
      <c r="I117" s="53"/>
      <c r="J117" s="258"/>
      <c r="K117" s="423" t="str">
        <f t="shared" si="17"/>
        <v/>
      </c>
      <c r="L117" s="261"/>
      <c r="M117" s="265">
        <f t="shared" si="18"/>
        <v>0</v>
      </c>
      <c r="N117" s="266">
        <f t="shared" si="19"/>
        <v>0</v>
      </c>
      <c r="O117" s="266">
        <f t="shared" si="20"/>
        <v>0</v>
      </c>
      <c r="P117" s="266">
        <f t="shared" si="21"/>
        <v>0</v>
      </c>
      <c r="Q117" s="266">
        <f t="shared" si="22"/>
        <v>0</v>
      </c>
      <c r="R117" s="266">
        <f t="shared" si="23"/>
        <v>0</v>
      </c>
      <c r="S117" s="266">
        <f t="shared" si="24"/>
        <v>0</v>
      </c>
      <c r="T117" s="266">
        <f t="shared" si="25"/>
        <v>0</v>
      </c>
      <c r="U117" s="266">
        <f t="shared" si="26"/>
        <v>1</v>
      </c>
      <c r="V117" s="267" t="str">
        <f t="shared" si="27"/>
        <v>Valid</v>
      </c>
      <c r="W117" s="299"/>
    </row>
    <row r="118" spans="2:23" ht="15" thickBot="1" x14ac:dyDescent="0.4">
      <c r="B118" s="319">
        <f t="shared" si="14"/>
        <v>110</v>
      </c>
      <c r="C118" s="421"/>
      <c r="D118" s="59"/>
      <c r="E118" s="51"/>
      <c r="F118" s="42"/>
      <c r="G118" s="53"/>
      <c r="H118" s="53"/>
      <c r="I118" s="53"/>
      <c r="J118" s="258"/>
      <c r="K118" s="423" t="str">
        <f t="shared" si="17"/>
        <v/>
      </c>
      <c r="L118" s="261"/>
      <c r="M118" s="265">
        <f t="shared" si="18"/>
        <v>0</v>
      </c>
      <c r="N118" s="266">
        <f t="shared" si="19"/>
        <v>0</v>
      </c>
      <c r="O118" s="266">
        <f t="shared" si="20"/>
        <v>0</v>
      </c>
      <c r="P118" s="266">
        <f t="shared" si="21"/>
        <v>0</v>
      </c>
      <c r="Q118" s="266">
        <f t="shared" si="22"/>
        <v>0</v>
      </c>
      <c r="R118" s="266">
        <f t="shared" si="23"/>
        <v>0</v>
      </c>
      <c r="S118" s="266">
        <f t="shared" si="24"/>
        <v>0</v>
      </c>
      <c r="T118" s="266">
        <f t="shared" si="25"/>
        <v>0</v>
      </c>
      <c r="U118" s="266">
        <f t="shared" si="26"/>
        <v>1</v>
      </c>
      <c r="V118" s="267" t="str">
        <f t="shared" si="27"/>
        <v>Valid</v>
      </c>
      <c r="W118" s="299"/>
    </row>
    <row r="119" spans="2:23" ht="15" thickBot="1" x14ac:dyDescent="0.4">
      <c r="B119" s="319">
        <f t="shared" si="14"/>
        <v>111</v>
      </c>
      <c r="C119" s="421"/>
      <c r="D119" s="59"/>
      <c r="E119" s="51"/>
      <c r="F119" s="42"/>
      <c r="G119" s="53"/>
      <c r="H119" s="53"/>
      <c r="I119" s="53"/>
      <c r="J119" s="258"/>
      <c r="K119" s="423" t="str">
        <f t="shared" si="17"/>
        <v/>
      </c>
      <c r="L119" s="261"/>
      <c r="M119" s="265">
        <f t="shared" si="18"/>
        <v>0</v>
      </c>
      <c r="N119" s="266">
        <f t="shared" si="19"/>
        <v>0</v>
      </c>
      <c r="O119" s="266">
        <f t="shared" si="20"/>
        <v>0</v>
      </c>
      <c r="P119" s="266">
        <f t="shared" si="21"/>
        <v>0</v>
      </c>
      <c r="Q119" s="266">
        <f t="shared" si="22"/>
        <v>0</v>
      </c>
      <c r="R119" s="266">
        <f t="shared" si="23"/>
        <v>0</v>
      </c>
      <c r="S119" s="266">
        <f t="shared" si="24"/>
        <v>0</v>
      </c>
      <c r="T119" s="266">
        <f t="shared" si="25"/>
        <v>0</v>
      </c>
      <c r="U119" s="266">
        <f t="shared" si="26"/>
        <v>1</v>
      </c>
      <c r="V119" s="267" t="str">
        <f t="shared" si="27"/>
        <v>Valid</v>
      </c>
      <c r="W119" s="299"/>
    </row>
    <row r="120" spans="2:23" ht="15" thickBot="1" x14ac:dyDescent="0.4">
      <c r="B120" s="319">
        <f t="shared" si="14"/>
        <v>112</v>
      </c>
      <c r="C120" s="421"/>
      <c r="D120" s="59"/>
      <c r="E120" s="51"/>
      <c r="F120" s="42"/>
      <c r="G120" s="53"/>
      <c r="H120" s="53"/>
      <c r="I120" s="53"/>
      <c r="J120" s="258"/>
      <c r="K120" s="423" t="str">
        <f t="shared" si="17"/>
        <v/>
      </c>
      <c r="L120" s="261"/>
      <c r="M120" s="265">
        <f t="shared" si="18"/>
        <v>0</v>
      </c>
      <c r="N120" s="266">
        <f t="shared" si="19"/>
        <v>0</v>
      </c>
      <c r="O120" s="266">
        <f t="shared" si="20"/>
        <v>0</v>
      </c>
      <c r="P120" s="266">
        <f t="shared" si="21"/>
        <v>0</v>
      </c>
      <c r="Q120" s="266">
        <f t="shared" si="22"/>
        <v>0</v>
      </c>
      <c r="R120" s="266">
        <f t="shared" si="23"/>
        <v>0</v>
      </c>
      <c r="S120" s="266">
        <f t="shared" si="24"/>
        <v>0</v>
      </c>
      <c r="T120" s="266">
        <f t="shared" si="25"/>
        <v>0</v>
      </c>
      <c r="U120" s="266">
        <f t="shared" si="26"/>
        <v>1</v>
      </c>
      <c r="V120" s="267" t="str">
        <f t="shared" si="27"/>
        <v>Valid</v>
      </c>
      <c r="W120" s="299"/>
    </row>
    <row r="121" spans="2:23" ht="15" thickBot="1" x14ac:dyDescent="0.4">
      <c r="B121" s="319">
        <f t="shared" si="14"/>
        <v>113</v>
      </c>
      <c r="C121" s="421"/>
      <c r="D121" s="59"/>
      <c r="E121" s="51"/>
      <c r="F121" s="42"/>
      <c r="G121" s="53"/>
      <c r="H121" s="53"/>
      <c r="I121" s="53"/>
      <c r="J121" s="258"/>
      <c r="K121" s="423" t="str">
        <f t="shared" si="17"/>
        <v/>
      </c>
      <c r="L121" s="261"/>
      <c r="M121" s="265">
        <f t="shared" si="18"/>
        <v>0</v>
      </c>
      <c r="N121" s="266">
        <f t="shared" si="19"/>
        <v>0</v>
      </c>
      <c r="O121" s="266">
        <f t="shared" si="20"/>
        <v>0</v>
      </c>
      <c r="P121" s="266">
        <f t="shared" si="21"/>
        <v>0</v>
      </c>
      <c r="Q121" s="266">
        <f t="shared" si="22"/>
        <v>0</v>
      </c>
      <c r="R121" s="266">
        <f t="shared" si="23"/>
        <v>0</v>
      </c>
      <c r="S121" s="266">
        <f t="shared" si="24"/>
        <v>0</v>
      </c>
      <c r="T121" s="266">
        <f t="shared" si="25"/>
        <v>0</v>
      </c>
      <c r="U121" s="266">
        <f t="shared" si="26"/>
        <v>1</v>
      </c>
      <c r="V121" s="267" t="str">
        <f t="shared" si="27"/>
        <v>Valid</v>
      </c>
      <c r="W121" s="299"/>
    </row>
    <row r="122" spans="2:23" ht="15" thickBot="1" x14ac:dyDescent="0.4">
      <c r="B122" s="319">
        <f t="shared" si="14"/>
        <v>114</v>
      </c>
      <c r="C122" s="421"/>
      <c r="D122" s="59"/>
      <c r="E122" s="51"/>
      <c r="F122" s="42"/>
      <c r="G122" s="53"/>
      <c r="H122" s="53"/>
      <c r="I122" s="53"/>
      <c r="J122" s="258"/>
      <c r="K122" s="423" t="str">
        <f t="shared" si="17"/>
        <v/>
      </c>
      <c r="L122" s="261"/>
      <c r="M122" s="265">
        <f t="shared" si="18"/>
        <v>0</v>
      </c>
      <c r="N122" s="266">
        <f t="shared" si="19"/>
        <v>0</v>
      </c>
      <c r="O122" s="266">
        <f t="shared" si="20"/>
        <v>0</v>
      </c>
      <c r="P122" s="266">
        <f t="shared" si="21"/>
        <v>0</v>
      </c>
      <c r="Q122" s="266">
        <f t="shared" si="22"/>
        <v>0</v>
      </c>
      <c r="R122" s="266">
        <f t="shared" si="23"/>
        <v>0</v>
      </c>
      <c r="S122" s="266">
        <f t="shared" si="24"/>
        <v>0</v>
      </c>
      <c r="T122" s="266">
        <f t="shared" si="25"/>
        <v>0</v>
      </c>
      <c r="U122" s="266">
        <f t="shared" si="26"/>
        <v>1</v>
      </c>
      <c r="V122" s="267" t="str">
        <f t="shared" si="27"/>
        <v>Valid</v>
      </c>
      <c r="W122" s="299"/>
    </row>
    <row r="123" spans="2:23" ht="15" thickBot="1" x14ac:dyDescent="0.4">
      <c r="B123" s="319">
        <f t="shared" si="14"/>
        <v>115</v>
      </c>
      <c r="C123" s="421"/>
      <c r="D123" s="59"/>
      <c r="E123" s="51"/>
      <c r="F123" s="42"/>
      <c r="G123" s="53"/>
      <c r="H123" s="53"/>
      <c r="I123" s="53"/>
      <c r="J123" s="258"/>
      <c r="K123" s="423" t="str">
        <f t="shared" si="17"/>
        <v/>
      </c>
      <c r="L123" s="261"/>
      <c r="M123" s="265">
        <f t="shared" si="18"/>
        <v>0</v>
      </c>
      <c r="N123" s="266">
        <f t="shared" si="19"/>
        <v>0</v>
      </c>
      <c r="O123" s="266">
        <f t="shared" si="20"/>
        <v>0</v>
      </c>
      <c r="P123" s="266">
        <f t="shared" si="21"/>
        <v>0</v>
      </c>
      <c r="Q123" s="266">
        <f t="shared" si="22"/>
        <v>0</v>
      </c>
      <c r="R123" s="266">
        <f t="shared" si="23"/>
        <v>0</v>
      </c>
      <c r="S123" s="266">
        <f t="shared" si="24"/>
        <v>0</v>
      </c>
      <c r="T123" s="266">
        <f t="shared" si="25"/>
        <v>0</v>
      </c>
      <c r="U123" s="266">
        <f t="shared" si="26"/>
        <v>1</v>
      </c>
      <c r="V123" s="267" t="str">
        <f t="shared" si="27"/>
        <v>Valid</v>
      </c>
      <c r="W123" s="299"/>
    </row>
    <row r="124" spans="2:23" ht="15" thickBot="1" x14ac:dyDescent="0.4">
      <c r="B124" s="319">
        <f t="shared" si="14"/>
        <v>116</v>
      </c>
      <c r="C124" s="421"/>
      <c r="D124" s="59"/>
      <c r="E124" s="51"/>
      <c r="F124" s="42"/>
      <c r="G124" s="53"/>
      <c r="H124" s="53"/>
      <c r="I124" s="53"/>
      <c r="J124" s="258"/>
      <c r="K124" s="423" t="str">
        <f t="shared" si="17"/>
        <v/>
      </c>
      <c r="L124" s="261"/>
      <c r="M124" s="265">
        <f t="shared" si="18"/>
        <v>0</v>
      </c>
      <c r="N124" s="266">
        <f t="shared" si="19"/>
        <v>0</v>
      </c>
      <c r="O124" s="266">
        <f t="shared" si="20"/>
        <v>0</v>
      </c>
      <c r="P124" s="266">
        <f t="shared" si="21"/>
        <v>0</v>
      </c>
      <c r="Q124" s="266">
        <f t="shared" si="22"/>
        <v>0</v>
      </c>
      <c r="R124" s="266">
        <f t="shared" si="23"/>
        <v>0</v>
      </c>
      <c r="S124" s="266">
        <f t="shared" si="24"/>
        <v>0</v>
      </c>
      <c r="T124" s="266">
        <f t="shared" si="25"/>
        <v>0</v>
      </c>
      <c r="U124" s="266">
        <f t="shared" si="26"/>
        <v>1</v>
      </c>
      <c r="V124" s="267" t="str">
        <f t="shared" si="27"/>
        <v>Valid</v>
      </c>
      <c r="W124" s="299"/>
    </row>
    <row r="125" spans="2:23" ht="15" thickBot="1" x14ac:dyDescent="0.4">
      <c r="B125" s="319">
        <f t="shared" si="14"/>
        <v>117</v>
      </c>
      <c r="C125" s="421"/>
      <c r="D125" s="59"/>
      <c r="E125" s="51"/>
      <c r="F125" s="42"/>
      <c r="G125" s="53"/>
      <c r="H125" s="53"/>
      <c r="I125" s="53"/>
      <c r="J125" s="258"/>
      <c r="K125" s="423" t="str">
        <f t="shared" si="17"/>
        <v/>
      </c>
      <c r="L125" s="261"/>
      <c r="M125" s="265">
        <f t="shared" si="18"/>
        <v>0</v>
      </c>
      <c r="N125" s="266">
        <f t="shared" si="19"/>
        <v>0</v>
      </c>
      <c r="O125" s="266">
        <f t="shared" si="20"/>
        <v>0</v>
      </c>
      <c r="P125" s="266">
        <f t="shared" si="21"/>
        <v>0</v>
      </c>
      <c r="Q125" s="266">
        <f t="shared" si="22"/>
        <v>0</v>
      </c>
      <c r="R125" s="266">
        <f t="shared" si="23"/>
        <v>0</v>
      </c>
      <c r="S125" s="266">
        <f t="shared" si="24"/>
        <v>0</v>
      </c>
      <c r="T125" s="266">
        <f t="shared" si="25"/>
        <v>0</v>
      </c>
      <c r="U125" s="266">
        <f t="shared" si="26"/>
        <v>1</v>
      </c>
      <c r="V125" s="267" t="str">
        <f t="shared" si="27"/>
        <v>Valid</v>
      </c>
      <c r="W125" s="299"/>
    </row>
    <row r="126" spans="2:23" ht="15" thickBot="1" x14ac:dyDescent="0.4">
      <c r="B126" s="319">
        <f t="shared" si="14"/>
        <v>118</v>
      </c>
      <c r="C126" s="421"/>
      <c r="D126" s="59"/>
      <c r="E126" s="51"/>
      <c r="F126" s="42"/>
      <c r="G126" s="53"/>
      <c r="H126" s="53"/>
      <c r="I126" s="53"/>
      <c r="J126" s="258"/>
      <c r="K126" s="423" t="str">
        <f t="shared" si="17"/>
        <v/>
      </c>
      <c r="L126" s="261"/>
      <c r="M126" s="265">
        <f t="shared" si="18"/>
        <v>0</v>
      </c>
      <c r="N126" s="266">
        <f t="shared" si="19"/>
        <v>0</v>
      </c>
      <c r="O126" s="266">
        <f t="shared" si="20"/>
        <v>0</v>
      </c>
      <c r="P126" s="266">
        <f t="shared" si="21"/>
        <v>0</v>
      </c>
      <c r="Q126" s="266">
        <f t="shared" si="22"/>
        <v>0</v>
      </c>
      <c r="R126" s="266">
        <f t="shared" si="23"/>
        <v>0</v>
      </c>
      <c r="S126" s="266">
        <f t="shared" si="24"/>
        <v>0</v>
      </c>
      <c r="T126" s="266">
        <f t="shared" si="25"/>
        <v>0</v>
      </c>
      <c r="U126" s="266">
        <f t="shared" si="26"/>
        <v>1</v>
      </c>
      <c r="V126" s="267" t="str">
        <f t="shared" si="27"/>
        <v>Valid</v>
      </c>
      <c r="W126" s="299"/>
    </row>
    <row r="127" spans="2:23" ht="15" thickBot="1" x14ac:dyDescent="0.4">
      <c r="B127" s="319">
        <f t="shared" si="14"/>
        <v>119</v>
      </c>
      <c r="C127" s="421"/>
      <c r="D127" s="59"/>
      <c r="E127" s="51"/>
      <c r="F127" s="42"/>
      <c r="G127" s="53"/>
      <c r="H127" s="53"/>
      <c r="I127" s="53"/>
      <c r="J127" s="258"/>
      <c r="K127" s="423" t="str">
        <f t="shared" si="17"/>
        <v/>
      </c>
      <c r="L127" s="261"/>
      <c r="M127" s="265">
        <f t="shared" si="18"/>
        <v>0</v>
      </c>
      <c r="N127" s="266">
        <f t="shared" si="19"/>
        <v>0</v>
      </c>
      <c r="O127" s="266">
        <f t="shared" si="20"/>
        <v>0</v>
      </c>
      <c r="P127" s="266">
        <f t="shared" si="21"/>
        <v>0</v>
      </c>
      <c r="Q127" s="266">
        <f t="shared" si="22"/>
        <v>0</v>
      </c>
      <c r="R127" s="266">
        <f t="shared" si="23"/>
        <v>0</v>
      </c>
      <c r="S127" s="266">
        <f t="shared" si="24"/>
        <v>0</v>
      </c>
      <c r="T127" s="266">
        <f t="shared" si="25"/>
        <v>0</v>
      </c>
      <c r="U127" s="266">
        <f t="shared" si="26"/>
        <v>1</v>
      </c>
      <c r="V127" s="267" t="str">
        <f t="shared" si="27"/>
        <v>Valid</v>
      </c>
      <c r="W127" s="299"/>
    </row>
    <row r="128" spans="2:23" ht="15" thickBot="1" x14ac:dyDescent="0.4">
      <c r="B128" s="319">
        <f t="shared" si="14"/>
        <v>120</v>
      </c>
      <c r="C128" s="421"/>
      <c r="D128" s="59"/>
      <c r="E128" s="51"/>
      <c r="F128" s="42"/>
      <c r="G128" s="53"/>
      <c r="H128" s="53"/>
      <c r="I128" s="53"/>
      <c r="J128" s="258"/>
      <c r="K128" s="423" t="str">
        <f t="shared" si="17"/>
        <v/>
      </c>
      <c r="L128" s="261"/>
      <c r="M128" s="265">
        <f t="shared" si="18"/>
        <v>0</v>
      </c>
      <c r="N128" s="266">
        <f t="shared" si="19"/>
        <v>0</v>
      </c>
      <c r="O128" s="266">
        <f t="shared" si="20"/>
        <v>0</v>
      </c>
      <c r="P128" s="266">
        <f t="shared" si="21"/>
        <v>0</v>
      </c>
      <c r="Q128" s="266">
        <f t="shared" si="22"/>
        <v>0</v>
      </c>
      <c r="R128" s="266">
        <f t="shared" si="23"/>
        <v>0</v>
      </c>
      <c r="S128" s="266">
        <f t="shared" si="24"/>
        <v>0</v>
      </c>
      <c r="T128" s="266">
        <f t="shared" si="25"/>
        <v>0</v>
      </c>
      <c r="U128" s="266">
        <f t="shared" si="26"/>
        <v>1</v>
      </c>
      <c r="V128" s="267" t="str">
        <f t="shared" si="27"/>
        <v>Valid</v>
      </c>
      <c r="W128" s="299"/>
    </row>
    <row r="129" spans="2:23" ht="15" thickBot="1" x14ac:dyDescent="0.4">
      <c r="B129" s="319">
        <f t="shared" si="14"/>
        <v>121</v>
      </c>
      <c r="C129" s="421"/>
      <c r="D129" s="59"/>
      <c r="E129" s="51"/>
      <c r="F129" s="42"/>
      <c r="G129" s="53"/>
      <c r="H129" s="53"/>
      <c r="I129" s="53"/>
      <c r="J129" s="258"/>
      <c r="K129" s="423" t="str">
        <f t="shared" si="17"/>
        <v/>
      </c>
      <c r="L129" s="261"/>
      <c r="M129" s="265">
        <f t="shared" si="18"/>
        <v>0</v>
      </c>
      <c r="N129" s="266">
        <f t="shared" si="19"/>
        <v>0</v>
      </c>
      <c r="O129" s="266">
        <f t="shared" si="20"/>
        <v>0</v>
      </c>
      <c r="P129" s="266">
        <f t="shared" si="21"/>
        <v>0</v>
      </c>
      <c r="Q129" s="266">
        <f t="shared" si="22"/>
        <v>0</v>
      </c>
      <c r="R129" s="266">
        <f t="shared" si="23"/>
        <v>0</v>
      </c>
      <c r="S129" s="266">
        <f t="shared" si="24"/>
        <v>0</v>
      </c>
      <c r="T129" s="266">
        <f t="shared" si="25"/>
        <v>0</v>
      </c>
      <c r="U129" s="266">
        <f t="shared" si="26"/>
        <v>1</v>
      </c>
      <c r="V129" s="267" t="str">
        <f t="shared" si="27"/>
        <v>Valid</v>
      </c>
      <c r="W129" s="299"/>
    </row>
    <row r="130" spans="2:23" ht="15" thickBot="1" x14ac:dyDescent="0.4">
      <c r="B130" s="319">
        <f t="shared" si="14"/>
        <v>122</v>
      </c>
      <c r="C130" s="421"/>
      <c r="D130" s="59"/>
      <c r="E130" s="51"/>
      <c r="F130" s="42"/>
      <c r="G130" s="53"/>
      <c r="H130" s="53"/>
      <c r="I130" s="53"/>
      <c r="J130" s="258"/>
      <c r="K130" s="423" t="str">
        <f t="shared" si="17"/>
        <v/>
      </c>
      <c r="L130" s="261"/>
      <c r="M130" s="265">
        <f t="shared" si="18"/>
        <v>0</v>
      </c>
      <c r="N130" s="266">
        <f t="shared" si="19"/>
        <v>0</v>
      </c>
      <c r="O130" s="266">
        <f t="shared" si="20"/>
        <v>0</v>
      </c>
      <c r="P130" s="266">
        <f t="shared" si="21"/>
        <v>0</v>
      </c>
      <c r="Q130" s="266">
        <f t="shared" si="22"/>
        <v>0</v>
      </c>
      <c r="R130" s="266">
        <f t="shared" si="23"/>
        <v>0</v>
      </c>
      <c r="S130" s="266">
        <f t="shared" si="24"/>
        <v>0</v>
      </c>
      <c r="T130" s="266">
        <f t="shared" si="25"/>
        <v>0</v>
      </c>
      <c r="U130" s="266">
        <f t="shared" si="26"/>
        <v>1</v>
      </c>
      <c r="V130" s="267" t="str">
        <f t="shared" si="27"/>
        <v>Valid</v>
      </c>
      <c r="W130" s="299"/>
    </row>
    <row r="131" spans="2:23" ht="15" thickBot="1" x14ac:dyDescent="0.4">
      <c r="B131" s="319">
        <f t="shared" si="14"/>
        <v>123</v>
      </c>
      <c r="C131" s="421"/>
      <c r="D131" s="59"/>
      <c r="E131" s="51"/>
      <c r="F131" s="42"/>
      <c r="G131" s="53"/>
      <c r="H131" s="53"/>
      <c r="I131" s="53"/>
      <c r="J131" s="258"/>
      <c r="K131" s="423" t="str">
        <f t="shared" si="17"/>
        <v/>
      </c>
      <c r="L131" s="261"/>
      <c r="M131" s="265">
        <f t="shared" si="18"/>
        <v>0</v>
      </c>
      <c r="N131" s="266">
        <f t="shared" si="19"/>
        <v>0</v>
      </c>
      <c r="O131" s="266">
        <f t="shared" si="20"/>
        <v>0</v>
      </c>
      <c r="P131" s="266">
        <f t="shared" si="21"/>
        <v>0</v>
      </c>
      <c r="Q131" s="266">
        <f t="shared" si="22"/>
        <v>0</v>
      </c>
      <c r="R131" s="266">
        <f t="shared" si="23"/>
        <v>0</v>
      </c>
      <c r="S131" s="266">
        <f t="shared" si="24"/>
        <v>0</v>
      </c>
      <c r="T131" s="266">
        <f t="shared" si="25"/>
        <v>0</v>
      </c>
      <c r="U131" s="266">
        <f t="shared" si="26"/>
        <v>1</v>
      </c>
      <c r="V131" s="267" t="str">
        <f t="shared" si="27"/>
        <v>Valid</v>
      </c>
      <c r="W131" s="299"/>
    </row>
    <row r="132" spans="2:23" ht="15" thickBot="1" x14ac:dyDescent="0.4">
      <c r="B132" s="319">
        <f t="shared" si="14"/>
        <v>124</v>
      </c>
      <c r="C132" s="421"/>
      <c r="D132" s="59"/>
      <c r="E132" s="51"/>
      <c r="F132" s="42"/>
      <c r="G132" s="53"/>
      <c r="H132" s="53"/>
      <c r="I132" s="53"/>
      <c r="J132" s="258"/>
      <c r="K132" s="423" t="str">
        <f t="shared" si="17"/>
        <v/>
      </c>
      <c r="L132" s="261"/>
      <c r="M132" s="265">
        <f t="shared" si="18"/>
        <v>0</v>
      </c>
      <c r="N132" s="266">
        <f t="shared" si="19"/>
        <v>0</v>
      </c>
      <c r="O132" s="266">
        <f t="shared" si="20"/>
        <v>0</v>
      </c>
      <c r="P132" s="266">
        <f t="shared" si="21"/>
        <v>0</v>
      </c>
      <c r="Q132" s="266">
        <f t="shared" si="22"/>
        <v>0</v>
      </c>
      <c r="R132" s="266">
        <f t="shared" si="23"/>
        <v>0</v>
      </c>
      <c r="S132" s="266">
        <f t="shared" si="24"/>
        <v>0</v>
      </c>
      <c r="T132" s="266">
        <f t="shared" si="25"/>
        <v>0</v>
      </c>
      <c r="U132" s="266">
        <f t="shared" si="26"/>
        <v>1</v>
      </c>
      <c r="V132" s="267" t="str">
        <f t="shared" si="27"/>
        <v>Valid</v>
      </c>
      <c r="W132" s="299"/>
    </row>
    <row r="133" spans="2:23" ht="15" thickBot="1" x14ac:dyDescent="0.4">
      <c r="B133" s="319">
        <f t="shared" si="14"/>
        <v>125</v>
      </c>
      <c r="C133" s="421"/>
      <c r="D133" s="59"/>
      <c r="E133" s="51"/>
      <c r="F133" s="42"/>
      <c r="G133" s="53"/>
      <c r="H133" s="53"/>
      <c r="I133" s="53"/>
      <c r="J133" s="258"/>
      <c r="K133" s="423" t="str">
        <f t="shared" si="17"/>
        <v/>
      </c>
      <c r="L133" s="261"/>
      <c r="M133" s="265">
        <f t="shared" si="18"/>
        <v>0</v>
      </c>
      <c r="N133" s="266">
        <f t="shared" si="19"/>
        <v>0</v>
      </c>
      <c r="O133" s="266">
        <f t="shared" si="20"/>
        <v>0</v>
      </c>
      <c r="P133" s="266">
        <f t="shared" si="21"/>
        <v>0</v>
      </c>
      <c r="Q133" s="266">
        <f t="shared" si="22"/>
        <v>0</v>
      </c>
      <c r="R133" s="266">
        <f t="shared" si="23"/>
        <v>0</v>
      </c>
      <c r="S133" s="266">
        <f t="shared" si="24"/>
        <v>0</v>
      </c>
      <c r="T133" s="266">
        <f t="shared" si="25"/>
        <v>0</v>
      </c>
      <c r="U133" s="266">
        <f t="shared" si="26"/>
        <v>1</v>
      </c>
      <c r="V133" s="267" t="str">
        <f t="shared" si="27"/>
        <v>Valid</v>
      </c>
      <c r="W133" s="299"/>
    </row>
    <row r="134" spans="2:23" ht="15" thickBot="1" x14ac:dyDescent="0.4">
      <c r="B134" s="319">
        <f t="shared" si="14"/>
        <v>126</v>
      </c>
      <c r="C134" s="421"/>
      <c r="D134" s="59"/>
      <c r="E134" s="51"/>
      <c r="F134" s="42"/>
      <c r="G134" s="53"/>
      <c r="H134" s="53"/>
      <c r="I134" s="53"/>
      <c r="J134" s="258"/>
      <c r="K134" s="423" t="str">
        <f t="shared" si="17"/>
        <v/>
      </c>
      <c r="L134" s="261"/>
      <c r="M134" s="265">
        <f t="shared" si="18"/>
        <v>0</v>
      </c>
      <c r="N134" s="266">
        <f t="shared" si="19"/>
        <v>0</v>
      </c>
      <c r="O134" s="266">
        <f t="shared" si="20"/>
        <v>0</v>
      </c>
      <c r="P134" s="266">
        <f t="shared" si="21"/>
        <v>0</v>
      </c>
      <c r="Q134" s="266">
        <f t="shared" si="22"/>
        <v>0</v>
      </c>
      <c r="R134" s="266">
        <f t="shared" si="23"/>
        <v>0</v>
      </c>
      <c r="S134" s="266">
        <f t="shared" si="24"/>
        <v>0</v>
      </c>
      <c r="T134" s="266">
        <f t="shared" si="25"/>
        <v>0</v>
      </c>
      <c r="U134" s="266">
        <f t="shared" si="26"/>
        <v>1</v>
      </c>
      <c r="V134" s="267" t="str">
        <f t="shared" si="27"/>
        <v>Valid</v>
      </c>
      <c r="W134" s="299"/>
    </row>
    <row r="135" spans="2:23" ht="15" thickBot="1" x14ac:dyDescent="0.4">
      <c r="B135" s="319">
        <f t="shared" si="14"/>
        <v>127</v>
      </c>
      <c r="C135" s="421"/>
      <c r="D135" s="59"/>
      <c r="E135" s="51"/>
      <c r="F135" s="42"/>
      <c r="G135" s="53"/>
      <c r="H135" s="53"/>
      <c r="I135" s="53"/>
      <c r="J135" s="258"/>
      <c r="K135" s="423" t="str">
        <f t="shared" si="17"/>
        <v/>
      </c>
      <c r="L135" s="261"/>
      <c r="M135" s="265">
        <f t="shared" si="18"/>
        <v>0</v>
      </c>
      <c r="N135" s="266">
        <f t="shared" si="19"/>
        <v>0</v>
      </c>
      <c r="O135" s="266">
        <f t="shared" si="20"/>
        <v>0</v>
      </c>
      <c r="P135" s="266">
        <f t="shared" si="21"/>
        <v>0</v>
      </c>
      <c r="Q135" s="266">
        <f t="shared" si="22"/>
        <v>0</v>
      </c>
      <c r="R135" s="266">
        <f t="shared" si="23"/>
        <v>0</v>
      </c>
      <c r="S135" s="266">
        <f t="shared" si="24"/>
        <v>0</v>
      </c>
      <c r="T135" s="266">
        <f t="shared" si="25"/>
        <v>0</v>
      </c>
      <c r="U135" s="266">
        <f t="shared" si="26"/>
        <v>1</v>
      </c>
      <c r="V135" s="267" t="str">
        <f t="shared" si="27"/>
        <v>Valid</v>
      </c>
      <c r="W135" s="299"/>
    </row>
    <row r="136" spans="2:23" ht="15" thickBot="1" x14ac:dyDescent="0.4">
      <c r="B136" s="319">
        <f t="shared" si="14"/>
        <v>128</v>
      </c>
      <c r="C136" s="421"/>
      <c r="D136" s="59"/>
      <c r="E136" s="51"/>
      <c r="F136" s="42"/>
      <c r="G136" s="53"/>
      <c r="H136" s="53"/>
      <c r="I136" s="53"/>
      <c r="J136" s="258"/>
      <c r="K136" s="423" t="str">
        <f t="shared" si="17"/>
        <v/>
      </c>
      <c r="L136" s="261"/>
      <c r="M136" s="265">
        <f t="shared" si="18"/>
        <v>0</v>
      </c>
      <c r="N136" s="266">
        <f t="shared" si="19"/>
        <v>0</v>
      </c>
      <c r="O136" s="266">
        <f t="shared" si="20"/>
        <v>0</v>
      </c>
      <c r="P136" s="266">
        <f t="shared" si="21"/>
        <v>0</v>
      </c>
      <c r="Q136" s="266">
        <f t="shared" si="22"/>
        <v>0</v>
      </c>
      <c r="R136" s="266">
        <f t="shared" si="23"/>
        <v>0</v>
      </c>
      <c r="S136" s="266">
        <f t="shared" si="24"/>
        <v>0</v>
      </c>
      <c r="T136" s="266">
        <f t="shared" si="25"/>
        <v>0</v>
      </c>
      <c r="U136" s="266">
        <f t="shared" si="26"/>
        <v>1</v>
      </c>
      <c r="V136" s="267" t="str">
        <f t="shared" si="27"/>
        <v>Valid</v>
      </c>
      <c r="W136" s="299"/>
    </row>
    <row r="137" spans="2:23" ht="15" thickBot="1" x14ac:dyDescent="0.4">
      <c r="B137" s="319">
        <f t="shared" si="14"/>
        <v>129</v>
      </c>
      <c r="C137" s="421"/>
      <c r="D137" s="59"/>
      <c r="E137" s="51"/>
      <c r="F137" s="42"/>
      <c r="G137" s="53"/>
      <c r="H137" s="53"/>
      <c r="I137" s="53"/>
      <c r="J137" s="258"/>
      <c r="K137" s="423" t="str">
        <f t="shared" si="17"/>
        <v/>
      </c>
      <c r="L137" s="261"/>
      <c r="M137" s="265">
        <f t="shared" si="18"/>
        <v>0</v>
      </c>
      <c r="N137" s="266">
        <f t="shared" si="19"/>
        <v>0</v>
      </c>
      <c r="O137" s="266">
        <f t="shared" si="20"/>
        <v>0</v>
      </c>
      <c r="P137" s="266">
        <f t="shared" si="21"/>
        <v>0</v>
      </c>
      <c r="Q137" s="266">
        <f t="shared" si="22"/>
        <v>0</v>
      </c>
      <c r="R137" s="266">
        <f t="shared" si="23"/>
        <v>0</v>
      </c>
      <c r="S137" s="266">
        <f t="shared" si="24"/>
        <v>0</v>
      </c>
      <c r="T137" s="266">
        <f t="shared" si="25"/>
        <v>0</v>
      </c>
      <c r="U137" s="266">
        <f t="shared" ref="U137:U168" si="28">IF(OR(SUM(H137,I137)=G137,AND(G137=0,H137=0,I137=0)),1,0)</f>
        <v>1</v>
      </c>
      <c r="V137" s="267" t="str">
        <f t="shared" ref="V137:V168" si="29">IF(OR( AND(T137=7, U137=1),T137=0), "Valid", "Invalid")</f>
        <v>Valid</v>
      </c>
      <c r="W137" s="299"/>
    </row>
    <row r="138" spans="2:23" ht="15" thickBot="1" x14ac:dyDescent="0.4">
      <c r="B138" s="319">
        <f t="shared" si="14"/>
        <v>130</v>
      </c>
      <c r="C138" s="421"/>
      <c r="D138" s="59"/>
      <c r="E138" s="51"/>
      <c r="F138" s="42"/>
      <c r="G138" s="53"/>
      <c r="H138" s="53"/>
      <c r="I138" s="53"/>
      <c r="J138" s="258"/>
      <c r="K138" s="423" t="str">
        <f t="shared" ref="K138:K201" si="30">IF(V138="Invalid", IF(U138=0,"Field (e) should be equal to fields (f) + (g)","Missing data, please fill out all fields (a) to (g)"),"")</f>
        <v/>
      </c>
      <c r="L138" s="261"/>
      <c r="M138" s="265">
        <f t="shared" ref="M138:M201" si="31">--(C138&lt;&gt;"")</f>
        <v>0</v>
      </c>
      <c r="N138" s="266">
        <f t="shared" ref="N138:N201" si="32">IF(OR(D138="Please choose an option:",D138=""), 0,1)</f>
        <v>0</v>
      </c>
      <c r="O138" s="266">
        <f t="shared" ref="O138:O201" si="33">IF(OR(E138="Please choose an option:",E138=""), 0,1)</f>
        <v>0</v>
      </c>
      <c r="P138" s="266">
        <f t="shared" ref="P138:P201" si="34">IF(OR(F138="Please choose an option:",F138=""), 0,1)</f>
        <v>0</v>
      </c>
      <c r="Q138" s="266">
        <f t="shared" ref="Q138:Q201" si="35">IF(G138="",0,1)</f>
        <v>0</v>
      </c>
      <c r="R138" s="266">
        <f t="shared" ref="R138:R201" si="36">IF(H138="",0,1)</f>
        <v>0</v>
      </c>
      <c r="S138" s="266">
        <f t="shared" ref="S138:S201" si="37">IF(I138="",0,1)</f>
        <v>0</v>
      </c>
      <c r="T138" s="266">
        <f t="shared" ref="T138:T201" si="38">SUM(M138:S138)</f>
        <v>0</v>
      </c>
      <c r="U138" s="266">
        <f t="shared" si="28"/>
        <v>1</v>
      </c>
      <c r="V138" s="267" t="str">
        <f t="shared" si="29"/>
        <v>Valid</v>
      </c>
      <c r="W138" s="299"/>
    </row>
    <row r="139" spans="2:23" ht="15" thickBot="1" x14ac:dyDescent="0.4">
      <c r="B139" s="319">
        <f t="shared" si="14"/>
        <v>131</v>
      </c>
      <c r="C139" s="421"/>
      <c r="D139" s="59"/>
      <c r="E139" s="51"/>
      <c r="F139" s="42"/>
      <c r="G139" s="53"/>
      <c r="H139" s="53"/>
      <c r="I139" s="53"/>
      <c r="J139" s="258"/>
      <c r="K139" s="423" t="str">
        <f t="shared" si="30"/>
        <v/>
      </c>
      <c r="L139" s="261"/>
      <c r="M139" s="265">
        <f t="shared" si="31"/>
        <v>0</v>
      </c>
      <c r="N139" s="266">
        <f t="shared" si="32"/>
        <v>0</v>
      </c>
      <c r="O139" s="266">
        <f t="shared" si="33"/>
        <v>0</v>
      </c>
      <c r="P139" s="266">
        <f t="shared" si="34"/>
        <v>0</v>
      </c>
      <c r="Q139" s="266">
        <f t="shared" si="35"/>
        <v>0</v>
      </c>
      <c r="R139" s="266">
        <f t="shared" si="36"/>
        <v>0</v>
      </c>
      <c r="S139" s="266">
        <f t="shared" si="37"/>
        <v>0</v>
      </c>
      <c r="T139" s="266">
        <f t="shared" si="38"/>
        <v>0</v>
      </c>
      <c r="U139" s="266">
        <f t="shared" si="28"/>
        <v>1</v>
      </c>
      <c r="V139" s="267" t="str">
        <f t="shared" si="29"/>
        <v>Valid</v>
      </c>
      <c r="W139" s="299"/>
    </row>
    <row r="140" spans="2:23" ht="15" thickBot="1" x14ac:dyDescent="0.4">
      <c r="B140" s="319">
        <f t="shared" si="14"/>
        <v>132</v>
      </c>
      <c r="C140" s="421"/>
      <c r="D140" s="59"/>
      <c r="E140" s="51"/>
      <c r="F140" s="42"/>
      <c r="G140" s="53"/>
      <c r="H140" s="53"/>
      <c r="I140" s="53"/>
      <c r="J140" s="258"/>
      <c r="K140" s="423" t="str">
        <f t="shared" si="30"/>
        <v/>
      </c>
      <c r="L140" s="261"/>
      <c r="M140" s="265">
        <f t="shared" si="31"/>
        <v>0</v>
      </c>
      <c r="N140" s="266">
        <f t="shared" si="32"/>
        <v>0</v>
      </c>
      <c r="O140" s="266">
        <f t="shared" si="33"/>
        <v>0</v>
      </c>
      <c r="P140" s="266">
        <f t="shared" si="34"/>
        <v>0</v>
      </c>
      <c r="Q140" s="266">
        <f t="shared" si="35"/>
        <v>0</v>
      </c>
      <c r="R140" s="266">
        <f t="shared" si="36"/>
        <v>0</v>
      </c>
      <c r="S140" s="266">
        <f t="shared" si="37"/>
        <v>0</v>
      </c>
      <c r="T140" s="266">
        <f t="shared" si="38"/>
        <v>0</v>
      </c>
      <c r="U140" s="266">
        <f t="shared" si="28"/>
        <v>1</v>
      </c>
      <c r="V140" s="267" t="str">
        <f t="shared" si="29"/>
        <v>Valid</v>
      </c>
      <c r="W140" s="299"/>
    </row>
    <row r="141" spans="2:23" ht="15" thickBot="1" x14ac:dyDescent="0.4">
      <c r="B141" s="319">
        <f t="shared" si="14"/>
        <v>133</v>
      </c>
      <c r="C141" s="421"/>
      <c r="D141" s="59"/>
      <c r="E141" s="51"/>
      <c r="F141" s="42"/>
      <c r="G141" s="53"/>
      <c r="H141" s="53"/>
      <c r="I141" s="53"/>
      <c r="J141" s="258"/>
      <c r="K141" s="423" t="str">
        <f t="shared" si="30"/>
        <v/>
      </c>
      <c r="L141" s="261"/>
      <c r="M141" s="265">
        <f t="shared" si="31"/>
        <v>0</v>
      </c>
      <c r="N141" s="266">
        <f t="shared" si="32"/>
        <v>0</v>
      </c>
      <c r="O141" s="266">
        <f t="shared" si="33"/>
        <v>0</v>
      </c>
      <c r="P141" s="266">
        <f t="shared" si="34"/>
        <v>0</v>
      </c>
      <c r="Q141" s="266">
        <f t="shared" si="35"/>
        <v>0</v>
      </c>
      <c r="R141" s="266">
        <f t="shared" si="36"/>
        <v>0</v>
      </c>
      <c r="S141" s="266">
        <f t="shared" si="37"/>
        <v>0</v>
      </c>
      <c r="T141" s="266">
        <f t="shared" si="38"/>
        <v>0</v>
      </c>
      <c r="U141" s="266">
        <f t="shared" si="28"/>
        <v>1</v>
      </c>
      <c r="V141" s="267" t="str">
        <f t="shared" si="29"/>
        <v>Valid</v>
      </c>
      <c r="W141" s="299"/>
    </row>
    <row r="142" spans="2:23" ht="15" thickBot="1" x14ac:dyDescent="0.4">
      <c r="B142" s="319">
        <f t="shared" si="14"/>
        <v>134</v>
      </c>
      <c r="C142" s="421"/>
      <c r="D142" s="59"/>
      <c r="E142" s="51"/>
      <c r="F142" s="42"/>
      <c r="G142" s="53"/>
      <c r="H142" s="53"/>
      <c r="I142" s="53"/>
      <c r="J142" s="258"/>
      <c r="K142" s="423" t="str">
        <f t="shared" si="30"/>
        <v/>
      </c>
      <c r="L142" s="261"/>
      <c r="M142" s="265">
        <f t="shared" si="31"/>
        <v>0</v>
      </c>
      <c r="N142" s="266">
        <f t="shared" si="32"/>
        <v>0</v>
      </c>
      <c r="O142" s="266">
        <f t="shared" si="33"/>
        <v>0</v>
      </c>
      <c r="P142" s="266">
        <f t="shared" si="34"/>
        <v>0</v>
      </c>
      <c r="Q142" s="266">
        <f t="shared" si="35"/>
        <v>0</v>
      </c>
      <c r="R142" s="266">
        <f t="shared" si="36"/>
        <v>0</v>
      </c>
      <c r="S142" s="266">
        <f t="shared" si="37"/>
        <v>0</v>
      </c>
      <c r="T142" s="266">
        <f t="shared" si="38"/>
        <v>0</v>
      </c>
      <c r="U142" s="266">
        <f t="shared" si="28"/>
        <v>1</v>
      </c>
      <c r="V142" s="267" t="str">
        <f t="shared" si="29"/>
        <v>Valid</v>
      </c>
      <c r="W142" s="299"/>
    </row>
    <row r="143" spans="2:23" ht="15" thickBot="1" x14ac:dyDescent="0.4">
      <c r="B143" s="319">
        <f t="shared" si="14"/>
        <v>135</v>
      </c>
      <c r="C143" s="421"/>
      <c r="D143" s="59"/>
      <c r="E143" s="51"/>
      <c r="F143" s="42"/>
      <c r="G143" s="53"/>
      <c r="H143" s="53"/>
      <c r="I143" s="53"/>
      <c r="J143" s="258"/>
      <c r="K143" s="423" t="str">
        <f t="shared" si="30"/>
        <v/>
      </c>
      <c r="L143" s="261"/>
      <c r="M143" s="265">
        <f t="shared" si="31"/>
        <v>0</v>
      </c>
      <c r="N143" s="266">
        <f t="shared" si="32"/>
        <v>0</v>
      </c>
      <c r="O143" s="266">
        <f t="shared" si="33"/>
        <v>0</v>
      </c>
      <c r="P143" s="266">
        <f t="shared" si="34"/>
        <v>0</v>
      </c>
      <c r="Q143" s="266">
        <f t="shared" si="35"/>
        <v>0</v>
      </c>
      <c r="R143" s="266">
        <f t="shared" si="36"/>
        <v>0</v>
      </c>
      <c r="S143" s="266">
        <f t="shared" si="37"/>
        <v>0</v>
      </c>
      <c r="T143" s="266">
        <f t="shared" si="38"/>
        <v>0</v>
      </c>
      <c r="U143" s="266">
        <f t="shared" si="28"/>
        <v>1</v>
      </c>
      <c r="V143" s="267" t="str">
        <f t="shared" si="29"/>
        <v>Valid</v>
      </c>
      <c r="W143" s="299"/>
    </row>
    <row r="144" spans="2:23" ht="15" thickBot="1" x14ac:dyDescent="0.4">
      <c r="B144" s="319">
        <f t="shared" si="14"/>
        <v>136</v>
      </c>
      <c r="C144" s="421"/>
      <c r="D144" s="59"/>
      <c r="E144" s="51"/>
      <c r="F144" s="42"/>
      <c r="G144" s="53"/>
      <c r="H144" s="53"/>
      <c r="I144" s="53"/>
      <c r="J144" s="258"/>
      <c r="K144" s="423" t="str">
        <f t="shared" si="30"/>
        <v/>
      </c>
      <c r="L144" s="261"/>
      <c r="M144" s="265">
        <f t="shared" si="31"/>
        <v>0</v>
      </c>
      <c r="N144" s="266">
        <f t="shared" si="32"/>
        <v>0</v>
      </c>
      <c r="O144" s="266">
        <f t="shared" si="33"/>
        <v>0</v>
      </c>
      <c r="P144" s="266">
        <f t="shared" si="34"/>
        <v>0</v>
      </c>
      <c r="Q144" s="266">
        <f t="shared" si="35"/>
        <v>0</v>
      </c>
      <c r="R144" s="266">
        <f t="shared" si="36"/>
        <v>0</v>
      </c>
      <c r="S144" s="266">
        <f t="shared" si="37"/>
        <v>0</v>
      </c>
      <c r="T144" s="266">
        <f t="shared" si="38"/>
        <v>0</v>
      </c>
      <c r="U144" s="266">
        <f t="shared" si="28"/>
        <v>1</v>
      </c>
      <c r="V144" s="267" t="str">
        <f t="shared" si="29"/>
        <v>Valid</v>
      </c>
      <c r="W144" s="299"/>
    </row>
    <row r="145" spans="2:23" ht="15" thickBot="1" x14ac:dyDescent="0.4">
      <c r="B145" s="319">
        <f t="shared" si="14"/>
        <v>137</v>
      </c>
      <c r="C145" s="421"/>
      <c r="D145" s="59"/>
      <c r="E145" s="51"/>
      <c r="F145" s="42"/>
      <c r="G145" s="53"/>
      <c r="H145" s="53"/>
      <c r="I145" s="53"/>
      <c r="J145" s="258"/>
      <c r="K145" s="423" t="str">
        <f t="shared" si="30"/>
        <v/>
      </c>
      <c r="L145" s="261"/>
      <c r="M145" s="265">
        <f t="shared" si="31"/>
        <v>0</v>
      </c>
      <c r="N145" s="266">
        <f t="shared" si="32"/>
        <v>0</v>
      </c>
      <c r="O145" s="266">
        <f t="shared" si="33"/>
        <v>0</v>
      </c>
      <c r="P145" s="266">
        <f t="shared" si="34"/>
        <v>0</v>
      </c>
      <c r="Q145" s="266">
        <f t="shared" si="35"/>
        <v>0</v>
      </c>
      <c r="R145" s="266">
        <f t="shared" si="36"/>
        <v>0</v>
      </c>
      <c r="S145" s="266">
        <f t="shared" si="37"/>
        <v>0</v>
      </c>
      <c r="T145" s="266">
        <f t="shared" si="38"/>
        <v>0</v>
      </c>
      <c r="U145" s="266">
        <f t="shared" si="28"/>
        <v>1</v>
      </c>
      <c r="V145" s="267" t="str">
        <f t="shared" si="29"/>
        <v>Valid</v>
      </c>
      <c r="W145" s="299"/>
    </row>
    <row r="146" spans="2:23" ht="15" thickBot="1" x14ac:dyDescent="0.4">
      <c r="B146" s="319">
        <f t="shared" si="14"/>
        <v>138</v>
      </c>
      <c r="C146" s="421"/>
      <c r="D146" s="59"/>
      <c r="E146" s="51"/>
      <c r="F146" s="42"/>
      <c r="G146" s="53"/>
      <c r="H146" s="53"/>
      <c r="I146" s="53"/>
      <c r="J146" s="258"/>
      <c r="K146" s="423" t="str">
        <f t="shared" si="30"/>
        <v/>
      </c>
      <c r="L146" s="261"/>
      <c r="M146" s="265">
        <f t="shared" si="31"/>
        <v>0</v>
      </c>
      <c r="N146" s="266">
        <f t="shared" si="32"/>
        <v>0</v>
      </c>
      <c r="O146" s="266">
        <f t="shared" si="33"/>
        <v>0</v>
      </c>
      <c r="P146" s="266">
        <f t="shared" si="34"/>
        <v>0</v>
      </c>
      <c r="Q146" s="266">
        <f t="shared" si="35"/>
        <v>0</v>
      </c>
      <c r="R146" s="266">
        <f t="shared" si="36"/>
        <v>0</v>
      </c>
      <c r="S146" s="266">
        <f t="shared" si="37"/>
        <v>0</v>
      </c>
      <c r="T146" s="266">
        <f t="shared" si="38"/>
        <v>0</v>
      </c>
      <c r="U146" s="266">
        <f t="shared" si="28"/>
        <v>1</v>
      </c>
      <c r="V146" s="267" t="str">
        <f t="shared" si="29"/>
        <v>Valid</v>
      </c>
      <c r="W146" s="299"/>
    </row>
    <row r="147" spans="2:23" ht="15" thickBot="1" x14ac:dyDescent="0.4">
      <c r="B147" s="319">
        <f t="shared" ref="B147:B153" si="39">B146+1</f>
        <v>139</v>
      </c>
      <c r="C147" s="421"/>
      <c r="D147" s="59"/>
      <c r="E147" s="51"/>
      <c r="F147" s="42"/>
      <c r="G147" s="53"/>
      <c r="H147" s="53"/>
      <c r="I147" s="53"/>
      <c r="J147" s="258"/>
      <c r="K147" s="423" t="str">
        <f t="shared" si="30"/>
        <v/>
      </c>
      <c r="L147" s="261"/>
      <c r="M147" s="265">
        <f t="shared" si="31"/>
        <v>0</v>
      </c>
      <c r="N147" s="266">
        <f t="shared" si="32"/>
        <v>0</v>
      </c>
      <c r="O147" s="266">
        <f t="shared" si="33"/>
        <v>0</v>
      </c>
      <c r="P147" s="266">
        <f t="shared" si="34"/>
        <v>0</v>
      </c>
      <c r="Q147" s="266">
        <f t="shared" si="35"/>
        <v>0</v>
      </c>
      <c r="R147" s="266">
        <f t="shared" si="36"/>
        <v>0</v>
      </c>
      <c r="S147" s="266">
        <f t="shared" si="37"/>
        <v>0</v>
      </c>
      <c r="T147" s="266">
        <f t="shared" si="38"/>
        <v>0</v>
      </c>
      <c r="U147" s="266">
        <f t="shared" si="28"/>
        <v>1</v>
      </c>
      <c r="V147" s="267" t="str">
        <f t="shared" si="29"/>
        <v>Valid</v>
      </c>
      <c r="W147" s="299"/>
    </row>
    <row r="148" spans="2:23" ht="15" thickBot="1" x14ac:dyDescent="0.4">
      <c r="B148" s="319">
        <f t="shared" si="39"/>
        <v>140</v>
      </c>
      <c r="C148" s="421"/>
      <c r="D148" s="59"/>
      <c r="E148" s="51"/>
      <c r="F148" s="42"/>
      <c r="G148" s="53"/>
      <c r="H148" s="53"/>
      <c r="I148" s="53"/>
      <c r="J148" s="258"/>
      <c r="K148" s="423" t="str">
        <f t="shared" si="30"/>
        <v/>
      </c>
      <c r="L148" s="261"/>
      <c r="M148" s="265">
        <f t="shared" si="31"/>
        <v>0</v>
      </c>
      <c r="N148" s="266">
        <f t="shared" si="32"/>
        <v>0</v>
      </c>
      <c r="O148" s="266">
        <f t="shared" si="33"/>
        <v>0</v>
      </c>
      <c r="P148" s="266">
        <f t="shared" si="34"/>
        <v>0</v>
      </c>
      <c r="Q148" s="266">
        <f t="shared" si="35"/>
        <v>0</v>
      </c>
      <c r="R148" s="266">
        <f t="shared" si="36"/>
        <v>0</v>
      </c>
      <c r="S148" s="266">
        <f t="shared" si="37"/>
        <v>0</v>
      </c>
      <c r="T148" s="266">
        <f t="shared" si="38"/>
        <v>0</v>
      </c>
      <c r="U148" s="266">
        <f t="shared" si="28"/>
        <v>1</v>
      </c>
      <c r="V148" s="267" t="str">
        <f t="shared" si="29"/>
        <v>Valid</v>
      </c>
      <c r="W148" s="299"/>
    </row>
    <row r="149" spans="2:23" ht="15" thickBot="1" x14ac:dyDescent="0.4">
      <c r="B149" s="319">
        <f t="shared" si="39"/>
        <v>141</v>
      </c>
      <c r="C149" s="421"/>
      <c r="D149" s="59"/>
      <c r="E149" s="51"/>
      <c r="F149" s="42"/>
      <c r="G149" s="53"/>
      <c r="H149" s="53"/>
      <c r="I149" s="53"/>
      <c r="J149" s="258"/>
      <c r="K149" s="423" t="str">
        <f t="shared" si="30"/>
        <v/>
      </c>
      <c r="L149" s="261"/>
      <c r="M149" s="265">
        <f t="shared" si="31"/>
        <v>0</v>
      </c>
      <c r="N149" s="266">
        <f t="shared" si="32"/>
        <v>0</v>
      </c>
      <c r="O149" s="266">
        <f t="shared" si="33"/>
        <v>0</v>
      </c>
      <c r="P149" s="266">
        <f t="shared" si="34"/>
        <v>0</v>
      </c>
      <c r="Q149" s="266">
        <f t="shared" si="35"/>
        <v>0</v>
      </c>
      <c r="R149" s="266">
        <f t="shared" si="36"/>
        <v>0</v>
      </c>
      <c r="S149" s="266">
        <f t="shared" si="37"/>
        <v>0</v>
      </c>
      <c r="T149" s="266">
        <f t="shared" si="38"/>
        <v>0</v>
      </c>
      <c r="U149" s="266">
        <f t="shared" si="28"/>
        <v>1</v>
      </c>
      <c r="V149" s="267" t="str">
        <f t="shared" si="29"/>
        <v>Valid</v>
      </c>
      <c r="W149" s="299"/>
    </row>
    <row r="150" spans="2:23" ht="15" thickBot="1" x14ac:dyDescent="0.4">
      <c r="B150" s="319">
        <f t="shared" si="39"/>
        <v>142</v>
      </c>
      <c r="C150" s="421"/>
      <c r="D150" s="59"/>
      <c r="E150" s="51"/>
      <c r="F150" s="42"/>
      <c r="G150" s="53"/>
      <c r="H150" s="53"/>
      <c r="I150" s="53"/>
      <c r="J150" s="258"/>
      <c r="K150" s="423" t="str">
        <f t="shared" si="30"/>
        <v/>
      </c>
      <c r="L150" s="261"/>
      <c r="M150" s="265">
        <f t="shared" si="31"/>
        <v>0</v>
      </c>
      <c r="N150" s="266">
        <f t="shared" si="32"/>
        <v>0</v>
      </c>
      <c r="O150" s="266">
        <f t="shared" si="33"/>
        <v>0</v>
      </c>
      <c r="P150" s="266">
        <f t="shared" si="34"/>
        <v>0</v>
      </c>
      <c r="Q150" s="266">
        <f t="shared" si="35"/>
        <v>0</v>
      </c>
      <c r="R150" s="266">
        <f t="shared" si="36"/>
        <v>0</v>
      </c>
      <c r="S150" s="266">
        <f t="shared" si="37"/>
        <v>0</v>
      </c>
      <c r="T150" s="266">
        <f t="shared" si="38"/>
        <v>0</v>
      </c>
      <c r="U150" s="266">
        <f t="shared" si="28"/>
        <v>1</v>
      </c>
      <c r="V150" s="267" t="str">
        <f t="shared" si="29"/>
        <v>Valid</v>
      </c>
      <c r="W150" s="299"/>
    </row>
    <row r="151" spans="2:23" ht="15" thickBot="1" x14ac:dyDescent="0.4">
      <c r="B151" s="319">
        <f t="shared" si="39"/>
        <v>143</v>
      </c>
      <c r="C151" s="421"/>
      <c r="D151" s="59"/>
      <c r="E151" s="51"/>
      <c r="F151" s="42"/>
      <c r="G151" s="53"/>
      <c r="H151" s="53"/>
      <c r="I151" s="53"/>
      <c r="J151" s="258"/>
      <c r="K151" s="423" t="str">
        <f t="shared" si="30"/>
        <v/>
      </c>
      <c r="L151" s="261"/>
      <c r="M151" s="265">
        <f t="shared" si="31"/>
        <v>0</v>
      </c>
      <c r="N151" s="266">
        <f t="shared" si="32"/>
        <v>0</v>
      </c>
      <c r="O151" s="266">
        <f t="shared" si="33"/>
        <v>0</v>
      </c>
      <c r="P151" s="266">
        <f t="shared" si="34"/>
        <v>0</v>
      </c>
      <c r="Q151" s="266">
        <f t="shared" si="35"/>
        <v>0</v>
      </c>
      <c r="R151" s="266">
        <f t="shared" si="36"/>
        <v>0</v>
      </c>
      <c r="S151" s="266">
        <f t="shared" si="37"/>
        <v>0</v>
      </c>
      <c r="T151" s="266">
        <f t="shared" si="38"/>
        <v>0</v>
      </c>
      <c r="U151" s="266">
        <f t="shared" si="28"/>
        <v>1</v>
      </c>
      <c r="V151" s="267" t="str">
        <f t="shared" si="29"/>
        <v>Valid</v>
      </c>
      <c r="W151" s="299"/>
    </row>
    <row r="152" spans="2:23" ht="15" thickBot="1" x14ac:dyDescent="0.4">
      <c r="B152" s="319">
        <f t="shared" si="39"/>
        <v>144</v>
      </c>
      <c r="C152" s="421"/>
      <c r="D152" s="59"/>
      <c r="E152" s="51"/>
      <c r="F152" s="42"/>
      <c r="G152" s="53"/>
      <c r="H152" s="53"/>
      <c r="I152" s="53"/>
      <c r="J152" s="258"/>
      <c r="K152" s="423" t="str">
        <f t="shared" si="30"/>
        <v/>
      </c>
      <c r="L152" s="261"/>
      <c r="M152" s="265">
        <f t="shared" si="31"/>
        <v>0</v>
      </c>
      <c r="N152" s="266">
        <f t="shared" si="32"/>
        <v>0</v>
      </c>
      <c r="O152" s="266">
        <f t="shared" si="33"/>
        <v>0</v>
      </c>
      <c r="P152" s="266">
        <f t="shared" si="34"/>
        <v>0</v>
      </c>
      <c r="Q152" s="266">
        <f t="shared" si="35"/>
        <v>0</v>
      </c>
      <c r="R152" s="266">
        <f t="shared" si="36"/>
        <v>0</v>
      </c>
      <c r="S152" s="266">
        <f t="shared" si="37"/>
        <v>0</v>
      </c>
      <c r="T152" s="266">
        <f t="shared" si="38"/>
        <v>0</v>
      </c>
      <c r="U152" s="266">
        <f t="shared" si="28"/>
        <v>1</v>
      </c>
      <c r="V152" s="267" t="str">
        <f t="shared" si="29"/>
        <v>Valid</v>
      </c>
      <c r="W152" s="299"/>
    </row>
    <row r="153" spans="2:23" ht="15" thickBot="1" x14ac:dyDescent="0.4">
      <c r="B153" s="319">
        <f t="shared" si="39"/>
        <v>145</v>
      </c>
      <c r="C153" s="421"/>
      <c r="D153" s="59"/>
      <c r="E153" s="51"/>
      <c r="F153" s="42"/>
      <c r="G153" s="53"/>
      <c r="H153" s="53"/>
      <c r="I153" s="53"/>
      <c r="J153" s="258"/>
      <c r="K153" s="423" t="str">
        <f t="shared" si="30"/>
        <v/>
      </c>
      <c r="L153" s="261"/>
      <c r="M153" s="265">
        <f t="shared" si="31"/>
        <v>0</v>
      </c>
      <c r="N153" s="266">
        <f t="shared" si="32"/>
        <v>0</v>
      </c>
      <c r="O153" s="266">
        <f t="shared" si="33"/>
        <v>0</v>
      </c>
      <c r="P153" s="266">
        <f t="shared" si="34"/>
        <v>0</v>
      </c>
      <c r="Q153" s="266">
        <f t="shared" si="35"/>
        <v>0</v>
      </c>
      <c r="R153" s="266">
        <f t="shared" si="36"/>
        <v>0</v>
      </c>
      <c r="S153" s="266">
        <f t="shared" si="37"/>
        <v>0</v>
      </c>
      <c r="T153" s="266">
        <f t="shared" si="38"/>
        <v>0</v>
      </c>
      <c r="U153" s="266">
        <f t="shared" si="28"/>
        <v>1</v>
      </c>
      <c r="V153" s="267" t="str">
        <f t="shared" si="29"/>
        <v>Valid</v>
      </c>
      <c r="W153" s="299"/>
    </row>
    <row r="154" spans="2:23" ht="15" thickBot="1" x14ac:dyDescent="0.4">
      <c r="B154" s="319">
        <f>B153+1</f>
        <v>146</v>
      </c>
      <c r="C154" s="421"/>
      <c r="D154" s="59"/>
      <c r="E154" s="51"/>
      <c r="F154" s="42"/>
      <c r="G154" s="53"/>
      <c r="H154" s="53"/>
      <c r="I154" s="53"/>
      <c r="J154" s="258"/>
      <c r="K154" s="423" t="str">
        <f t="shared" si="30"/>
        <v/>
      </c>
      <c r="L154" s="261"/>
      <c r="M154" s="265">
        <f t="shared" si="31"/>
        <v>0</v>
      </c>
      <c r="N154" s="266">
        <f t="shared" si="32"/>
        <v>0</v>
      </c>
      <c r="O154" s="266">
        <f t="shared" si="33"/>
        <v>0</v>
      </c>
      <c r="P154" s="266">
        <f t="shared" si="34"/>
        <v>0</v>
      </c>
      <c r="Q154" s="266">
        <f t="shared" si="35"/>
        <v>0</v>
      </c>
      <c r="R154" s="266">
        <f t="shared" si="36"/>
        <v>0</v>
      </c>
      <c r="S154" s="266">
        <f t="shared" si="37"/>
        <v>0</v>
      </c>
      <c r="T154" s="266">
        <f t="shared" si="38"/>
        <v>0</v>
      </c>
      <c r="U154" s="266">
        <f t="shared" si="28"/>
        <v>1</v>
      </c>
      <c r="V154" s="267" t="str">
        <f t="shared" si="29"/>
        <v>Valid</v>
      </c>
      <c r="W154" s="299"/>
    </row>
    <row r="155" spans="2:23" ht="15" thickBot="1" x14ac:dyDescent="0.4">
      <c r="B155" s="320">
        <f>B154+1</f>
        <v>147</v>
      </c>
      <c r="C155" s="421"/>
      <c r="D155" s="59"/>
      <c r="E155" s="51"/>
      <c r="F155" s="42"/>
      <c r="G155" s="53"/>
      <c r="H155" s="53"/>
      <c r="I155" s="53"/>
      <c r="J155" s="258"/>
      <c r="K155" s="423" t="str">
        <f t="shared" si="30"/>
        <v/>
      </c>
      <c r="L155" s="261"/>
      <c r="M155" s="265">
        <f t="shared" si="31"/>
        <v>0</v>
      </c>
      <c r="N155" s="266">
        <f t="shared" si="32"/>
        <v>0</v>
      </c>
      <c r="O155" s="266">
        <f t="shared" si="33"/>
        <v>0</v>
      </c>
      <c r="P155" s="266">
        <f t="shared" si="34"/>
        <v>0</v>
      </c>
      <c r="Q155" s="266">
        <f t="shared" si="35"/>
        <v>0</v>
      </c>
      <c r="R155" s="266">
        <f t="shared" si="36"/>
        <v>0</v>
      </c>
      <c r="S155" s="266">
        <f t="shared" si="37"/>
        <v>0</v>
      </c>
      <c r="T155" s="266">
        <f t="shared" si="38"/>
        <v>0</v>
      </c>
      <c r="U155" s="266">
        <f t="shared" si="28"/>
        <v>1</v>
      </c>
      <c r="V155" s="267" t="str">
        <f t="shared" si="29"/>
        <v>Valid</v>
      </c>
      <c r="W155" s="299"/>
    </row>
    <row r="156" spans="2:23" ht="15" thickBot="1" x14ac:dyDescent="0.4">
      <c r="B156" s="320">
        <f t="shared" ref="B156:B208" si="40">B155+1</f>
        <v>148</v>
      </c>
      <c r="C156" s="421"/>
      <c r="D156" s="59"/>
      <c r="E156" s="51"/>
      <c r="F156" s="42"/>
      <c r="G156" s="53"/>
      <c r="H156" s="53"/>
      <c r="I156" s="53"/>
      <c r="J156" s="258"/>
      <c r="K156" s="423" t="str">
        <f t="shared" si="30"/>
        <v/>
      </c>
      <c r="L156" s="261"/>
      <c r="M156" s="265">
        <f t="shared" si="31"/>
        <v>0</v>
      </c>
      <c r="N156" s="266">
        <f t="shared" si="32"/>
        <v>0</v>
      </c>
      <c r="O156" s="266">
        <f t="shared" si="33"/>
        <v>0</v>
      </c>
      <c r="P156" s="266">
        <f t="shared" si="34"/>
        <v>0</v>
      </c>
      <c r="Q156" s="266">
        <f t="shared" si="35"/>
        <v>0</v>
      </c>
      <c r="R156" s="266">
        <f t="shared" si="36"/>
        <v>0</v>
      </c>
      <c r="S156" s="266">
        <f t="shared" si="37"/>
        <v>0</v>
      </c>
      <c r="T156" s="266">
        <f t="shared" si="38"/>
        <v>0</v>
      </c>
      <c r="U156" s="266">
        <f t="shared" si="28"/>
        <v>1</v>
      </c>
      <c r="V156" s="267" t="str">
        <f t="shared" si="29"/>
        <v>Valid</v>
      </c>
      <c r="W156" s="299"/>
    </row>
    <row r="157" spans="2:23" ht="15" thickBot="1" x14ac:dyDescent="0.4">
      <c r="B157" s="320">
        <f t="shared" si="40"/>
        <v>149</v>
      </c>
      <c r="C157" s="421"/>
      <c r="D157" s="59"/>
      <c r="E157" s="51"/>
      <c r="F157" s="42"/>
      <c r="G157" s="53"/>
      <c r="H157" s="53"/>
      <c r="I157" s="53"/>
      <c r="J157" s="258"/>
      <c r="K157" s="423" t="str">
        <f t="shared" si="30"/>
        <v/>
      </c>
      <c r="L157" s="261"/>
      <c r="M157" s="265">
        <f t="shared" si="31"/>
        <v>0</v>
      </c>
      <c r="N157" s="266">
        <f t="shared" si="32"/>
        <v>0</v>
      </c>
      <c r="O157" s="266">
        <f t="shared" si="33"/>
        <v>0</v>
      </c>
      <c r="P157" s="266">
        <f t="shared" si="34"/>
        <v>0</v>
      </c>
      <c r="Q157" s="266">
        <f t="shared" si="35"/>
        <v>0</v>
      </c>
      <c r="R157" s="266">
        <f t="shared" si="36"/>
        <v>0</v>
      </c>
      <c r="S157" s="266">
        <f t="shared" si="37"/>
        <v>0</v>
      </c>
      <c r="T157" s="266">
        <f t="shared" si="38"/>
        <v>0</v>
      </c>
      <c r="U157" s="266">
        <f t="shared" si="28"/>
        <v>1</v>
      </c>
      <c r="V157" s="267" t="str">
        <f t="shared" si="29"/>
        <v>Valid</v>
      </c>
      <c r="W157" s="299"/>
    </row>
    <row r="158" spans="2:23" ht="15" thickBot="1" x14ac:dyDescent="0.4">
      <c r="B158" s="320">
        <f t="shared" si="40"/>
        <v>150</v>
      </c>
      <c r="C158" s="421"/>
      <c r="D158" s="59"/>
      <c r="E158" s="51"/>
      <c r="F158" s="42"/>
      <c r="G158" s="53"/>
      <c r="H158" s="53"/>
      <c r="I158" s="53"/>
      <c r="J158" s="258"/>
      <c r="K158" s="423" t="str">
        <f t="shared" si="30"/>
        <v/>
      </c>
      <c r="L158" s="261"/>
      <c r="M158" s="265">
        <f t="shared" si="31"/>
        <v>0</v>
      </c>
      <c r="N158" s="266">
        <f t="shared" si="32"/>
        <v>0</v>
      </c>
      <c r="O158" s="266">
        <f t="shared" si="33"/>
        <v>0</v>
      </c>
      <c r="P158" s="266">
        <f t="shared" si="34"/>
        <v>0</v>
      </c>
      <c r="Q158" s="266">
        <f t="shared" si="35"/>
        <v>0</v>
      </c>
      <c r="R158" s="266">
        <f t="shared" si="36"/>
        <v>0</v>
      </c>
      <c r="S158" s="266">
        <f t="shared" si="37"/>
        <v>0</v>
      </c>
      <c r="T158" s="266">
        <f t="shared" si="38"/>
        <v>0</v>
      </c>
      <c r="U158" s="266">
        <f t="shared" si="28"/>
        <v>1</v>
      </c>
      <c r="V158" s="267" t="str">
        <f t="shared" si="29"/>
        <v>Valid</v>
      </c>
      <c r="W158" s="299"/>
    </row>
    <row r="159" spans="2:23" ht="15" thickBot="1" x14ac:dyDescent="0.4">
      <c r="B159" s="320">
        <f t="shared" si="40"/>
        <v>151</v>
      </c>
      <c r="C159" s="421"/>
      <c r="D159" s="59"/>
      <c r="E159" s="51"/>
      <c r="F159" s="42"/>
      <c r="G159" s="53"/>
      <c r="H159" s="53"/>
      <c r="I159" s="53"/>
      <c r="J159" s="258"/>
      <c r="K159" s="423" t="str">
        <f t="shared" si="30"/>
        <v/>
      </c>
      <c r="L159" s="261"/>
      <c r="M159" s="265">
        <f t="shared" si="31"/>
        <v>0</v>
      </c>
      <c r="N159" s="266">
        <f t="shared" si="32"/>
        <v>0</v>
      </c>
      <c r="O159" s="266">
        <f t="shared" si="33"/>
        <v>0</v>
      </c>
      <c r="P159" s="266">
        <f t="shared" si="34"/>
        <v>0</v>
      </c>
      <c r="Q159" s="266">
        <f t="shared" si="35"/>
        <v>0</v>
      </c>
      <c r="R159" s="266">
        <f t="shared" si="36"/>
        <v>0</v>
      </c>
      <c r="S159" s="266">
        <f t="shared" si="37"/>
        <v>0</v>
      </c>
      <c r="T159" s="266">
        <f t="shared" si="38"/>
        <v>0</v>
      </c>
      <c r="U159" s="266">
        <f t="shared" si="28"/>
        <v>1</v>
      </c>
      <c r="V159" s="267" t="str">
        <f t="shared" si="29"/>
        <v>Valid</v>
      </c>
      <c r="W159" s="299"/>
    </row>
    <row r="160" spans="2:23" ht="15" thickBot="1" x14ac:dyDescent="0.4">
      <c r="B160" s="320">
        <f t="shared" si="40"/>
        <v>152</v>
      </c>
      <c r="C160" s="421"/>
      <c r="D160" s="59"/>
      <c r="E160" s="51"/>
      <c r="F160" s="42"/>
      <c r="G160" s="53"/>
      <c r="H160" s="53"/>
      <c r="I160" s="53"/>
      <c r="J160" s="258"/>
      <c r="K160" s="423" t="str">
        <f t="shared" si="30"/>
        <v/>
      </c>
      <c r="L160" s="261"/>
      <c r="M160" s="265">
        <f t="shared" si="31"/>
        <v>0</v>
      </c>
      <c r="N160" s="266">
        <f t="shared" si="32"/>
        <v>0</v>
      </c>
      <c r="O160" s="266">
        <f t="shared" si="33"/>
        <v>0</v>
      </c>
      <c r="P160" s="266">
        <f t="shared" si="34"/>
        <v>0</v>
      </c>
      <c r="Q160" s="266">
        <f t="shared" si="35"/>
        <v>0</v>
      </c>
      <c r="R160" s="266">
        <f t="shared" si="36"/>
        <v>0</v>
      </c>
      <c r="S160" s="266">
        <f t="shared" si="37"/>
        <v>0</v>
      </c>
      <c r="T160" s="266">
        <f t="shared" si="38"/>
        <v>0</v>
      </c>
      <c r="U160" s="266">
        <f t="shared" si="28"/>
        <v>1</v>
      </c>
      <c r="V160" s="267" t="str">
        <f t="shared" si="29"/>
        <v>Valid</v>
      </c>
      <c r="W160" s="299"/>
    </row>
    <row r="161" spans="2:23" ht="15" thickBot="1" x14ac:dyDescent="0.4">
      <c r="B161" s="320">
        <f t="shared" si="40"/>
        <v>153</v>
      </c>
      <c r="C161" s="421"/>
      <c r="D161" s="59"/>
      <c r="E161" s="51"/>
      <c r="F161" s="42"/>
      <c r="G161" s="53"/>
      <c r="H161" s="53"/>
      <c r="I161" s="53"/>
      <c r="J161" s="258"/>
      <c r="K161" s="423" t="str">
        <f t="shared" si="30"/>
        <v/>
      </c>
      <c r="L161" s="261"/>
      <c r="M161" s="265">
        <f t="shared" si="31"/>
        <v>0</v>
      </c>
      <c r="N161" s="266">
        <f t="shared" si="32"/>
        <v>0</v>
      </c>
      <c r="O161" s="266">
        <f t="shared" si="33"/>
        <v>0</v>
      </c>
      <c r="P161" s="266">
        <f t="shared" si="34"/>
        <v>0</v>
      </c>
      <c r="Q161" s="266">
        <f t="shared" si="35"/>
        <v>0</v>
      </c>
      <c r="R161" s="266">
        <f t="shared" si="36"/>
        <v>0</v>
      </c>
      <c r="S161" s="266">
        <f t="shared" si="37"/>
        <v>0</v>
      </c>
      <c r="T161" s="266">
        <f t="shared" si="38"/>
        <v>0</v>
      </c>
      <c r="U161" s="266">
        <f t="shared" si="28"/>
        <v>1</v>
      </c>
      <c r="V161" s="267" t="str">
        <f t="shared" si="29"/>
        <v>Valid</v>
      </c>
      <c r="W161" s="299"/>
    </row>
    <row r="162" spans="2:23" ht="15" thickBot="1" x14ac:dyDescent="0.4">
      <c r="B162" s="320">
        <f t="shared" si="40"/>
        <v>154</v>
      </c>
      <c r="C162" s="421"/>
      <c r="D162" s="59"/>
      <c r="E162" s="51"/>
      <c r="F162" s="42"/>
      <c r="G162" s="53"/>
      <c r="H162" s="53"/>
      <c r="I162" s="53"/>
      <c r="J162" s="258"/>
      <c r="K162" s="423" t="str">
        <f t="shared" si="30"/>
        <v/>
      </c>
      <c r="L162" s="261"/>
      <c r="M162" s="265">
        <f t="shared" si="31"/>
        <v>0</v>
      </c>
      <c r="N162" s="266">
        <f t="shared" si="32"/>
        <v>0</v>
      </c>
      <c r="O162" s="266">
        <f t="shared" si="33"/>
        <v>0</v>
      </c>
      <c r="P162" s="266">
        <f t="shared" si="34"/>
        <v>0</v>
      </c>
      <c r="Q162" s="266">
        <f t="shared" si="35"/>
        <v>0</v>
      </c>
      <c r="R162" s="266">
        <f t="shared" si="36"/>
        <v>0</v>
      </c>
      <c r="S162" s="266">
        <f t="shared" si="37"/>
        <v>0</v>
      </c>
      <c r="T162" s="266">
        <f t="shared" si="38"/>
        <v>0</v>
      </c>
      <c r="U162" s="266">
        <f t="shared" si="28"/>
        <v>1</v>
      </c>
      <c r="V162" s="267" t="str">
        <f t="shared" si="29"/>
        <v>Valid</v>
      </c>
      <c r="W162" s="299"/>
    </row>
    <row r="163" spans="2:23" ht="15" thickBot="1" x14ac:dyDescent="0.4">
      <c r="B163" s="320">
        <f t="shared" si="40"/>
        <v>155</v>
      </c>
      <c r="C163" s="421"/>
      <c r="D163" s="59"/>
      <c r="E163" s="51"/>
      <c r="F163" s="42"/>
      <c r="G163" s="53"/>
      <c r="H163" s="53"/>
      <c r="I163" s="53"/>
      <c r="J163" s="258"/>
      <c r="K163" s="423" t="str">
        <f t="shared" si="30"/>
        <v/>
      </c>
      <c r="L163" s="261"/>
      <c r="M163" s="265">
        <f t="shared" si="31"/>
        <v>0</v>
      </c>
      <c r="N163" s="266">
        <f t="shared" si="32"/>
        <v>0</v>
      </c>
      <c r="O163" s="266">
        <f t="shared" si="33"/>
        <v>0</v>
      </c>
      <c r="P163" s="266">
        <f t="shared" si="34"/>
        <v>0</v>
      </c>
      <c r="Q163" s="266">
        <f t="shared" si="35"/>
        <v>0</v>
      </c>
      <c r="R163" s="266">
        <f t="shared" si="36"/>
        <v>0</v>
      </c>
      <c r="S163" s="266">
        <f t="shared" si="37"/>
        <v>0</v>
      </c>
      <c r="T163" s="266">
        <f t="shared" si="38"/>
        <v>0</v>
      </c>
      <c r="U163" s="266">
        <f t="shared" si="28"/>
        <v>1</v>
      </c>
      <c r="V163" s="267" t="str">
        <f t="shared" si="29"/>
        <v>Valid</v>
      </c>
      <c r="W163" s="299"/>
    </row>
    <row r="164" spans="2:23" ht="15" thickBot="1" x14ac:dyDescent="0.4">
      <c r="B164" s="320">
        <f t="shared" si="40"/>
        <v>156</v>
      </c>
      <c r="C164" s="421"/>
      <c r="D164" s="59"/>
      <c r="E164" s="51"/>
      <c r="F164" s="42"/>
      <c r="G164" s="53"/>
      <c r="H164" s="53"/>
      <c r="I164" s="53"/>
      <c r="J164" s="258"/>
      <c r="K164" s="423" t="str">
        <f t="shared" si="30"/>
        <v/>
      </c>
      <c r="L164" s="261"/>
      <c r="M164" s="265">
        <f t="shared" si="31"/>
        <v>0</v>
      </c>
      <c r="N164" s="266">
        <f t="shared" si="32"/>
        <v>0</v>
      </c>
      <c r="O164" s="266">
        <f t="shared" si="33"/>
        <v>0</v>
      </c>
      <c r="P164" s="266">
        <f t="shared" si="34"/>
        <v>0</v>
      </c>
      <c r="Q164" s="266">
        <f t="shared" si="35"/>
        <v>0</v>
      </c>
      <c r="R164" s="266">
        <f t="shared" si="36"/>
        <v>0</v>
      </c>
      <c r="S164" s="266">
        <f t="shared" si="37"/>
        <v>0</v>
      </c>
      <c r="T164" s="266">
        <f t="shared" si="38"/>
        <v>0</v>
      </c>
      <c r="U164" s="266">
        <f t="shared" si="28"/>
        <v>1</v>
      </c>
      <c r="V164" s="267" t="str">
        <f t="shared" si="29"/>
        <v>Valid</v>
      </c>
      <c r="W164" s="299"/>
    </row>
    <row r="165" spans="2:23" ht="15" thickBot="1" x14ac:dyDescent="0.4">
      <c r="B165" s="320">
        <f t="shared" si="40"/>
        <v>157</v>
      </c>
      <c r="C165" s="421"/>
      <c r="D165" s="59"/>
      <c r="E165" s="51"/>
      <c r="F165" s="42"/>
      <c r="G165" s="53"/>
      <c r="H165" s="53"/>
      <c r="I165" s="53"/>
      <c r="J165" s="258"/>
      <c r="K165" s="423" t="str">
        <f t="shared" si="30"/>
        <v/>
      </c>
      <c r="L165" s="261"/>
      <c r="M165" s="265">
        <f t="shared" si="31"/>
        <v>0</v>
      </c>
      <c r="N165" s="266">
        <f t="shared" si="32"/>
        <v>0</v>
      </c>
      <c r="O165" s="266">
        <f t="shared" si="33"/>
        <v>0</v>
      </c>
      <c r="P165" s="266">
        <f t="shared" si="34"/>
        <v>0</v>
      </c>
      <c r="Q165" s="266">
        <f t="shared" si="35"/>
        <v>0</v>
      </c>
      <c r="R165" s="266">
        <f t="shared" si="36"/>
        <v>0</v>
      </c>
      <c r="S165" s="266">
        <f t="shared" si="37"/>
        <v>0</v>
      </c>
      <c r="T165" s="266">
        <f t="shared" si="38"/>
        <v>0</v>
      </c>
      <c r="U165" s="266">
        <f t="shared" si="28"/>
        <v>1</v>
      </c>
      <c r="V165" s="267" t="str">
        <f t="shared" si="29"/>
        <v>Valid</v>
      </c>
      <c r="W165" s="299"/>
    </row>
    <row r="166" spans="2:23" ht="15" thickBot="1" x14ac:dyDescent="0.4">
      <c r="B166" s="320">
        <f t="shared" si="40"/>
        <v>158</v>
      </c>
      <c r="C166" s="421"/>
      <c r="D166" s="59"/>
      <c r="E166" s="51"/>
      <c r="F166" s="42"/>
      <c r="G166" s="53"/>
      <c r="H166" s="53"/>
      <c r="I166" s="53"/>
      <c r="J166" s="258"/>
      <c r="K166" s="423" t="str">
        <f t="shared" si="30"/>
        <v/>
      </c>
      <c r="L166" s="261"/>
      <c r="M166" s="265">
        <f t="shared" si="31"/>
        <v>0</v>
      </c>
      <c r="N166" s="266">
        <f t="shared" si="32"/>
        <v>0</v>
      </c>
      <c r="O166" s="266">
        <f t="shared" si="33"/>
        <v>0</v>
      </c>
      <c r="P166" s="266">
        <f t="shared" si="34"/>
        <v>0</v>
      </c>
      <c r="Q166" s="266">
        <f t="shared" si="35"/>
        <v>0</v>
      </c>
      <c r="R166" s="266">
        <f t="shared" si="36"/>
        <v>0</v>
      </c>
      <c r="S166" s="266">
        <f t="shared" si="37"/>
        <v>0</v>
      </c>
      <c r="T166" s="266">
        <f t="shared" si="38"/>
        <v>0</v>
      </c>
      <c r="U166" s="266">
        <f t="shared" si="28"/>
        <v>1</v>
      </c>
      <c r="V166" s="267" t="str">
        <f t="shared" si="29"/>
        <v>Valid</v>
      </c>
      <c r="W166" s="299"/>
    </row>
    <row r="167" spans="2:23" ht="15" thickBot="1" x14ac:dyDescent="0.4">
      <c r="B167" s="320">
        <f t="shared" si="40"/>
        <v>159</v>
      </c>
      <c r="C167" s="421"/>
      <c r="D167" s="59"/>
      <c r="E167" s="51"/>
      <c r="F167" s="42"/>
      <c r="G167" s="53"/>
      <c r="H167" s="53"/>
      <c r="I167" s="53"/>
      <c r="J167" s="258"/>
      <c r="K167" s="423" t="str">
        <f t="shared" si="30"/>
        <v/>
      </c>
      <c r="L167" s="261"/>
      <c r="M167" s="265">
        <f t="shared" si="31"/>
        <v>0</v>
      </c>
      <c r="N167" s="266">
        <f t="shared" si="32"/>
        <v>0</v>
      </c>
      <c r="O167" s="266">
        <f t="shared" si="33"/>
        <v>0</v>
      </c>
      <c r="P167" s="266">
        <f t="shared" si="34"/>
        <v>0</v>
      </c>
      <c r="Q167" s="266">
        <f t="shared" si="35"/>
        <v>0</v>
      </c>
      <c r="R167" s="266">
        <f t="shared" si="36"/>
        <v>0</v>
      </c>
      <c r="S167" s="266">
        <f t="shared" si="37"/>
        <v>0</v>
      </c>
      <c r="T167" s="266">
        <f t="shared" si="38"/>
        <v>0</v>
      </c>
      <c r="U167" s="266">
        <f t="shared" si="28"/>
        <v>1</v>
      </c>
      <c r="V167" s="267" t="str">
        <f t="shared" si="29"/>
        <v>Valid</v>
      </c>
      <c r="W167" s="299"/>
    </row>
    <row r="168" spans="2:23" ht="15" thickBot="1" x14ac:dyDescent="0.4">
      <c r="B168" s="320">
        <f t="shared" si="40"/>
        <v>160</v>
      </c>
      <c r="C168" s="421"/>
      <c r="D168" s="59"/>
      <c r="E168" s="51"/>
      <c r="F168" s="42"/>
      <c r="G168" s="53"/>
      <c r="H168" s="53"/>
      <c r="I168" s="53"/>
      <c r="J168" s="258"/>
      <c r="K168" s="423" t="str">
        <f t="shared" si="30"/>
        <v/>
      </c>
      <c r="L168" s="261"/>
      <c r="M168" s="265">
        <f t="shared" si="31"/>
        <v>0</v>
      </c>
      <c r="N168" s="266">
        <f t="shared" si="32"/>
        <v>0</v>
      </c>
      <c r="O168" s="266">
        <f t="shared" si="33"/>
        <v>0</v>
      </c>
      <c r="P168" s="266">
        <f t="shared" si="34"/>
        <v>0</v>
      </c>
      <c r="Q168" s="266">
        <f t="shared" si="35"/>
        <v>0</v>
      </c>
      <c r="R168" s="266">
        <f t="shared" si="36"/>
        <v>0</v>
      </c>
      <c r="S168" s="266">
        <f t="shared" si="37"/>
        <v>0</v>
      </c>
      <c r="T168" s="266">
        <f t="shared" si="38"/>
        <v>0</v>
      </c>
      <c r="U168" s="266">
        <f t="shared" si="28"/>
        <v>1</v>
      </c>
      <c r="V168" s="267" t="str">
        <f t="shared" si="29"/>
        <v>Valid</v>
      </c>
      <c r="W168" s="299"/>
    </row>
    <row r="169" spans="2:23" ht="15" thickBot="1" x14ac:dyDescent="0.4">
      <c r="B169" s="320">
        <f t="shared" si="40"/>
        <v>161</v>
      </c>
      <c r="C169" s="421"/>
      <c r="D169" s="59"/>
      <c r="E169" s="51"/>
      <c r="F169" s="42"/>
      <c r="G169" s="53"/>
      <c r="H169" s="53"/>
      <c r="I169" s="53"/>
      <c r="J169" s="258"/>
      <c r="K169" s="423" t="str">
        <f t="shared" si="30"/>
        <v/>
      </c>
      <c r="L169" s="261"/>
      <c r="M169" s="265">
        <f t="shared" si="31"/>
        <v>0</v>
      </c>
      <c r="N169" s="266">
        <f t="shared" si="32"/>
        <v>0</v>
      </c>
      <c r="O169" s="266">
        <f t="shared" si="33"/>
        <v>0</v>
      </c>
      <c r="P169" s="266">
        <f t="shared" si="34"/>
        <v>0</v>
      </c>
      <c r="Q169" s="266">
        <f t="shared" si="35"/>
        <v>0</v>
      </c>
      <c r="R169" s="266">
        <f t="shared" si="36"/>
        <v>0</v>
      </c>
      <c r="S169" s="266">
        <f t="shared" si="37"/>
        <v>0</v>
      </c>
      <c r="T169" s="266">
        <f t="shared" si="38"/>
        <v>0</v>
      </c>
      <c r="U169" s="266">
        <f t="shared" ref="U169:U200" si="41">IF(OR(SUM(H169,I169)=G169,AND(G169=0,H169=0,I169=0)),1,0)</f>
        <v>1</v>
      </c>
      <c r="V169" s="267" t="str">
        <f t="shared" ref="V169:V200" si="42">IF(OR( AND(T169=7, U169=1),T169=0), "Valid", "Invalid")</f>
        <v>Valid</v>
      </c>
      <c r="W169" s="299"/>
    </row>
    <row r="170" spans="2:23" ht="15" thickBot="1" x14ac:dyDescent="0.4">
      <c r="B170" s="320">
        <f t="shared" si="40"/>
        <v>162</v>
      </c>
      <c r="C170" s="421"/>
      <c r="D170" s="59"/>
      <c r="E170" s="51"/>
      <c r="F170" s="42"/>
      <c r="G170" s="53"/>
      <c r="H170" s="53"/>
      <c r="I170" s="53"/>
      <c r="J170" s="258"/>
      <c r="K170" s="423" t="str">
        <f t="shared" si="30"/>
        <v/>
      </c>
      <c r="L170" s="261"/>
      <c r="M170" s="265">
        <f t="shared" si="31"/>
        <v>0</v>
      </c>
      <c r="N170" s="266">
        <f t="shared" si="32"/>
        <v>0</v>
      </c>
      <c r="O170" s="266">
        <f t="shared" si="33"/>
        <v>0</v>
      </c>
      <c r="P170" s="266">
        <f t="shared" si="34"/>
        <v>0</v>
      </c>
      <c r="Q170" s="266">
        <f t="shared" si="35"/>
        <v>0</v>
      </c>
      <c r="R170" s="266">
        <f t="shared" si="36"/>
        <v>0</v>
      </c>
      <c r="S170" s="266">
        <f t="shared" si="37"/>
        <v>0</v>
      </c>
      <c r="T170" s="266">
        <f t="shared" si="38"/>
        <v>0</v>
      </c>
      <c r="U170" s="266">
        <f t="shared" si="41"/>
        <v>1</v>
      </c>
      <c r="V170" s="267" t="str">
        <f t="shared" si="42"/>
        <v>Valid</v>
      </c>
      <c r="W170" s="299"/>
    </row>
    <row r="171" spans="2:23" ht="15" thickBot="1" x14ac:dyDescent="0.4">
      <c r="B171" s="320">
        <f t="shared" si="40"/>
        <v>163</v>
      </c>
      <c r="C171" s="421"/>
      <c r="D171" s="59"/>
      <c r="E171" s="51"/>
      <c r="F171" s="42"/>
      <c r="G171" s="53"/>
      <c r="H171" s="53"/>
      <c r="I171" s="53"/>
      <c r="J171" s="258"/>
      <c r="K171" s="423" t="str">
        <f t="shared" si="30"/>
        <v/>
      </c>
      <c r="L171" s="261"/>
      <c r="M171" s="265">
        <f t="shared" si="31"/>
        <v>0</v>
      </c>
      <c r="N171" s="266">
        <f t="shared" si="32"/>
        <v>0</v>
      </c>
      <c r="O171" s="266">
        <f t="shared" si="33"/>
        <v>0</v>
      </c>
      <c r="P171" s="266">
        <f t="shared" si="34"/>
        <v>0</v>
      </c>
      <c r="Q171" s="266">
        <f t="shared" si="35"/>
        <v>0</v>
      </c>
      <c r="R171" s="266">
        <f t="shared" si="36"/>
        <v>0</v>
      </c>
      <c r="S171" s="266">
        <f t="shared" si="37"/>
        <v>0</v>
      </c>
      <c r="T171" s="266">
        <f t="shared" si="38"/>
        <v>0</v>
      </c>
      <c r="U171" s="266">
        <f t="shared" si="41"/>
        <v>1</v>
      </c>
      <c r="V171" s="267" t="str">
        <f t="shared" si="42"/>
        <v>Valid</v>
      </c>
      <c r="W171" s="299"/>
    </row>
    <row r="172" spans="2:23" ht="15" thickBot="1" x14ac:dyDescent="0.4">
      <c r="B172" s="320">
        <f t="shared" si="40"/>
        <v>164</v>
      </c>
      <c r="C172" s="421"/>
      <c r="D172" s="59"/>
      <c r="E172" s="51"/>
      <c r="F172" s="42"/>
      <c r="G172" s="53"/>
      <c r="H172" s="53"/>
      <c r="I172" s="53"/>
      <c r="J172" s="258"/>
      <c r="K172" s="423" t="str">
        <f t="shared" si="30"/>
        <v/>
      </c>
      <c r="L172" s="261"/>
      <c r="M172" s="265">
        <f t="shared" si="31"/>
        <v>0</v>
      </c>
      <c r="N172" s="266">
        <f t="shared" si="32"/>
        <v>0</v>
      </c>
      <c r="O172" s="266">
        <f t="shared" si="33"/>
        <v>0</v>
      </c>
      <c r="P172" s="266">
        <f t="shared" si="34"/>
        <v>0</v>
      </c>
      <c r="Q172" s="266">
        <f t="shared" si="35"/>
        <v>0</v>
      </c>
      <c r="R172" s="266">
        <f t="shared" si="36"/>
        <v>0</v>
      </c>
      <c r="S172" s="266">
        <f t="shared" si="37"/>
        <v>0</v>
      </c>
      <c r="T172" s="266">
        <f t="shared" si="38"/>
        <v>0</v>
      </c>
      <c r="U172" s="266">
        <f t="shared" si="41"/>
        <v>1</v>
      </c>
      <c r="V172" s="267" t="str">
        <f t="shared" si="42"/>
        <v>Valid</v>
      </c>
      <c r="W172" s="299"/>
    </row>
    <row r="173" spans="2:23" ht="15" thickBot="1" x14ac:dyDescent="0.4">
      <c r="B173" s="320">
        <f t="shared" si="40"/>
        <v>165</v>
      </c>
      <c r="C173" s="421"/>
      <c r="D173" s="59"/>
      <c r="E173" s="51"/>
      <c r="F173" s="42"/>
      <c r="G173" s="53"/>
      <c r="H173" s="53"/>
      <c r="I173" s="53"/>
      <c r="J173" s="258"/>
      <c r="K173" s="423" t="str">
        <f t="shared" si="30"/>
        <v/>
      </c>
      <c r="L173" s="261"/>
      <c r="M173" s="265">
        <f t="shared" si="31"/>
        <v>0</v>
      </c>
      <c r="N173" s="266">
        <f t="shared" si="32"/>
        <v>0</v>
      </c>
      <c r="O173" s="266">
        <f t="shared" si="33"/>
        <v>0</v>
      </c>
      <c r="P173" s="266">
        <f t="shared" si="34"/>
        <v>0</v>
      </c>
      <c r="Q173" s="266">
        <f t="shared" si="35"/>
        <v>0</v>
      </c>
      <c r="R173" s="266">
        <f t="shared" si="36"/>
        <v>0</v>
      </c>
      <c r="S173" s="266">
        <f t="shared" si="37"/>
        <v>0</v>
      </c>
      <c r="T173" s="266">
        <f t="shared" si="38"/>
        <v>0</v>
      </c>
      <c r="U173" s="266">
        <f t="shared" si="41"/>
        <v>1</v>
      </c>
      <c r="V173" s="267" t="str">
        <f t="shared" si="42"/>
        <v>Valid</v>
      </c>
      <c r="W173" s="299"/>
    </row>
    <row r="174" spans="2:23" ht="15" thickBot="1" x14ac:dyDescent="0.4">
      <c r="B174" s="320">
        <f t="shared" si="40"/>
        <v>166</v>
      </c>
      <c r="C174" s="421"/>
      <c r="D174" s="59"/>
      <c r="E174" s="51"/>
      <c r="F174" s="42"/>
      <c r="G174" s="53"/>
      <c r="H174" s="53"/>
      <c r="I174" s="53"/>
      <c r="J174" s="258"/>
      <c r="K174" s="423" t="str">
        <f t="shared" si="30"/>
        <v/>
      </c>
      <c r="L174" s="261"/>
      <c r="M174" s="265">
        <f t="shared" si="31"/>
        <v>0</v>
      </c>
      <c r="N174" s="266">
        <f t="shared" si="32"/>
        <v>0</v>
      </c>
      <c r="O174" s="266">
        <f t="shared" si="33"/>
        <v>0</v>
      </c>
      <c r="P174" s="266">
        <f t="shared" si="34"/>
        <v>0</v>
      </c>
      <c r="Q174" s="266">
        <f t="shared" si="35"/>
        <v>0</v>
      </c>
      <c r="R174" s="266">
        <f t="shared" si="36"/>
        <v>0</v>
      </c>
      <c r="S174" s="266">
        <f t="shared" si="37"/>
        <v>0</v>
      </c>
      <c r="T174" s="266">
        <f t="shared" si="38"/>
        <v>0</v>
      </c>
      <c r="U174" s="266">
        <f t="shared" si="41"/>
        <v>1</v>
      </c>
      <c r="V174" s="267" t="str">
        <f t="shared" si="42"/>
        <v>Valid</v>
      </c>
      <c r="W174" s="299"/>
    </row>
    <row r="175" spans="2:23" ht="15" thickBot="1" x14ac:dyDescent="0.4">
      <c r="B175" s="320">
        <f t="shared" si="40"/>
        <v>167</v>
      </c>
      <c r="C175" s="421"/>
      <c r="D175" s="59"/>
      <c r="E175" s="51"/>
      <c r="F175" s="42"/>
      <c r="G175" s="53"/>
      <c r="H175" s="53"/>
      <c r="I175" s="53"/>
      <c r="J175" s="258"/>
      <c r="K175" s="423" t="str">
        <f t="shared" si="30"/>
        <v/>
      </c>
      <c r="L175" s="261"/>
      <c r="M175" s="265">
        <f t="shared" si="31"/>
        <v>0</v>
      </c>
      <c r="N175" s="266">
        <f t="shared" si="32"/>
        <v>0</v>
      </c>
      <c r="O175" s="266">
        <f t="shared" si="33"/>
        <v>0</v>
      </c>
      <c r="P175" s="266">
        <f t="shared" si="34"/>
        <v>0</v>
      </c>
      <c r="Q175" s="266">
        <f t="shared" si="35"/>
        <v>0</v>
      </c>
      <c r="R175" s="266">
        <f t="shared" si="36"/>
        <v>0</v>
      </c>
      <c r="S175" s="266">
        <f t="shared" si="37"/>
        <v>0</v>
      </c>
      <c r="T175" s="266">
        <f t="shared" si="38"/>
        <v>0</v>
      </c>
      <c r="U175" s="266">
        <f t="shared" si="41"/>
        <v>1</v>
      </c>
      <c r="V175" s="267" t="str">
        <f t="shared" si="42"/>
        <v>Valid</v>
      </c>
      <c r="W175" s="299"/>
    </row>
    <row r="176" spans="2:23" ht="15" thickBot="1" x14ac:dyDescent="0.4">
      <c r="B176" s="320">
        <f t="shared" si="40"/>
        <v>168</v>
      </c>
      <c r="C176" s="421"/>
      <c r="D176" s="59"/>
      <c r="E176" s="51"/>
      <c r="F176" s="42"/>
      <c r="G176" s="53"/>
      <c r="H176" s="53"/>
      <c r="I176" s="53"/>
      <c r="J176" s="258"/>
      <c r="K176" s="423" t="str">
        <f t="shared" si="30"/>
        <v/>
      </c>
      <c r="L176" s="261"/>
      <c r="M176" s="265">
        <f t="shared" si="31"/>
        <v>0</v>
      </c>
      <c r="N176" s="266">
        <f t="shared" si="32"/>
        <v>0</v>
      </c>
      <c r="O176" s="266">
        <f t="shared" si="33"/>
        <v>0</v>
      </c>
      <c r="P176" s="266">
        <f t="shared" si="34"/>
        <v>0</v>
      </c>
      <c r="Q176" s="266">
        <f t="shared" si="35"/>
        <v>0</v>
      </c>
      <c r="R176" s="266">
        <f t="shared" si="36"/>
        <v>0</v>
      </c>
      <c r="S176" s="266">
        <f t="shared" si="37"/>
        <v>0</v>
      </c>
      <c r="T176" s="266">
        <f t="shared" si="38"/>
        <v>0</v>
      </c>
      <c r="U176" s="266">
        <f t="shared" si="41"/>
        <v>1</v>
      </c>
      <c r="V176" s="267" t="str">
        <f t="shared" si="42"/>
        <v>Valid</v>
      </c>
      <c r="W176" s="299"/>
    </row>
    <row r="177" spans="2:23" ht="15" thickBot="1" x14ac:dyDescent="0.4">
      <c r="B177" s="320">
        <f t="shared" si="40"/>
        <v>169</v>
      </c>
      <c r="C177" s="421"/>
      <c r="D177" s="59"/>
      <c r="E177" s="51"/>
      <c r="F177" s="42"/>
      <c r="G177" s="53"/>
      <c r="H177" s="53"/>
      <c r="I177" s="53"/>
      <c r="J177" s="258"/>
      <c r="K177" s="423" t="str">
        <f t="shared" si="30"/>
        <v/>
      </c>
      <c r="L177" s="261"/>
      <c r="M177" s="265">
        <f t="shared" si="31"/>
        <v>0</v>
      </c>
      <c r="N177" s="266">
        <f t="shared" si="32"/>
        <v>0</v>
      </c>
      <c r="O177" s="266">
        <f t="shared" si="33"/>
        <v>0</v>
      </c>
      <c r="P177" s="266">
        <f t="shared" si="34"/>
        <v>0</v>
      </c>
      <c r="Q177" s="266">
        <f t="shared" si="35"/>
        <v>0</v>
      </c>
      <c r="R177" s="266">
        <f t="shared" si="36"/>
        <v>0</v>
      </c>
      <c r="S177" s="266">
        <f t="shared" si="37"/>
        <v>0</v>
      </c>
      <c r="T177" s="266">
        <f t="shared" si="38"/>
        <v>0</v>
      </c>
      <c r="U177" s="266">
        <f t="shared" si="41"/>
        <v>1</v>
      </c>
      <c r="V177" s="267" t="str">
        <f t="shared" si="42"/>
        <v>Valid</v>
      </c>
      <c r="W177" s="299"/>
    </row>
    <row r="178" spans="2:23" ht="15" thickBot="1" x14ac:dyDescent="0.4">
      <c r="B178" s="320">
        <f t="shared" si="40"/>
        <v>170</v>
      </c>
      <c r="C178" s="421"/>
      <c r="D178" s="59"/>
      <c r="E178" s="51"/>
      <c r="F178" s="42"/>
      <c r="G178" s="53"/>
      <c r="H178" s="53"/>
      <c r="I178" s="53"/>
      <c r="J178" s="258"/>
      <c r="K178" s="423" t="str">
        <f t="shared" si="30"/>
        <v/>
      </c>
      <c r="L178" s="261"/>
      <c r="M178" s="265">
        <f t="shared" si="31"/>
        <v>0</v>
      </c>
      <c r="N178" s="266">
        <f t="shared" si="32"/>
        <v>0</v>
      </c>
      <c r="O178" s="266">
        <f t="shared" si="33"/>
        <v>0</v>
      </c>
      <c r="P178" s="266">
        <f t="shared" si="34"/>
        <v>0</v>
      </c>
      <c r="Q178" s="266">
        <f t="shared" si="35"/>
        <v>0</v>
      </c>
      <c r="R178" s="266">
        <f t="shared" si="36"/>
        <v>0</v>
      </c>
      <c r="S178" s="266">
        <f t="shared" si="37"/>
        <v>0</v>
      </c>
      <c r="T178" s="266">
        <f t="shared" si="38"/>
        <v>0</v>
      </c>
      <c r="U178" s="266">
        <f t="shared" si="41"/>
        <v>1</v>
      </c>
      <c r="V178" s="267" t="str">
        <f t="shared" si="42"/>
        <v>Valid</v>
      </c>
      <c r="W178" s="299"/>
    </row>
    <row r="179" spans="2:23" ht="15" thickBot="1" x14ac:dyDescent="0.4">
      <c r="B179" s="320">
        <f t="shared" si="40"/>
        <v>171</v>
      </c>
      <c r="C179" s="421"/>
      <c r="D179" s="59"/>
      <c r="E179" s="51"/>
      <c r="F179" s="42"/>
      <c r="G179" s="53"/>
      <c r="H179" s="53"/>
      <c r="I179" s="53"/>
      <c r="J179" s="258"/>
      <c r="K179" s="423" t="str">
        <f t="shared" si="30"/>
        <v/>
      </c>
      <c r="L179" s="261"/>
      <c r="M179" s="265">
        <f t="shared" si="31"/>
        <v>0</v>
      </c>
      <c r="N179" s="266">
        <f t="shared" si="32"/>
        <v>0</v>
      </c>
      <c r="O179" s="266">
        <f t="shared" si="33"/>
        <v>0</v>
      </c>
      <c r="P179" s="266">
        <f t="shared" si="34"/>
        <v>0</v>
      </c>
      <c r="Q179" s="266">
        <f t="shared" si="35"/>
        <v>0</v>
      </c>
      <c r="R179" s="266">
        <f t="shared" si="36"/>
        <v>0</v>
      </c>
      <c r="S179" s="266">
        <f t="shared" si="37"/>
        <v>0</v>
      </c>
      <c r="T179" s="266">
        <f t="shared" si="38"/>
        <v>0</v>
      </c>
      <c r="U179" s="266">
        <f t="shared" si="41"/>
        <v>1</v>
      </c>
      <c r="V179" s="267" t="str">
        <f t="shared" si="42"/>
        <v>Valid</v>
      </c>
      <c r="W179" s="299"/>
    </row>
    <row r="180" spans="2:23" ht="15" thickBot="1" x14ac:dyDescent="0.4">
      <c r="B180" s="320">
        <f t="shared" si="40"/>
        <v>172</v>
      </c>
      <c r="C180" s="421"/>
      <c r="D180" s="59"/>
      <c r="E180" s="51"/>
      <c r="F180" s="42"/>
      <c r="G180" s="53"/>
      <c r="H180" s="53"/>
      <c r="I180" s="53"/>
      <c r="J180" s="258"/>
      <c r="K180" s="423" t="str">
        <f t="shared" si="30"/>
        <v/>
      </c>
      <c r="L180" s="261"/>
      <c r="M180" s="265">
        <f t="shared" si="31"/>
        <v>0</v>
      </c>
      <c r="N180" s="266">
        <f t="shared" si="32"/>
        <v>0</v>
      </c>
      <c r="O180" s="266">
        <f t="shared" si="33"/>
        <v>0</v>
      </c>
      <c r="P180" s="266">
        <f t="shared" si="34"/>
        <v>0</v>
      </c>
      <c r="Q180" s="266">
        <f t="shared" si="35"/>
        <v>0</v>
      </c>
      <c r="R180" s="266">
        <f t="shared" si="36"/>
        <v>0</v>
      </c>
      <c r="S180" s="266">
        <f t="shared" si="37"/>
        <v>0</v>
      </c>
      <c r="T180" s="266">
        <f t="shared" si="38"/>
        <v>0</v>
      </c>
      <c r="U180" s="266">
        <f t="shared" si="41"/>
        <v>1</v>
      </c>
      <c r="V180" s="267" t="str">
        <f t="shared" si="42"/>
        <v>Valid</v>
      </c>
      <c r="W180" s="299"/>
    </row>
    <row r="181" spans="2:23" ht="15" thickBot="1" x14ac:dyDescent="0.4">
      <c r="B181" s="320">
        <f t="shared" si="40"/>
        <v>173</v>
      </c>
      <c r="C181" s="421"/>
      <c r="D181" s="59"/>
      <c r="E181" s="51"/>
      <c r="F181" s="42"/>
      <c r="G181" s="53"/>
      <c r="H181" s="53"/>
      <c r="I181" s="53"/>
      <c r="J181" s="258"/>
      <c r="K181" s="423" t="str">
        <f t="shared" si="30"/>
        <v/>
      </c>
      <c r="L181" s="261"/>
      <c r="M181" s="265">
        <f t="shared" si="31"/>
        <v>0</v>
      </c>
      <c r="N181" s="266">
        <f t="shared" si="32"/>
        <v>0</v>
      </c>
      <c r="O181" s="266">
        <f t="shared" si="33"/>
        <v>0</v>
      </c>
      <c r="P181" s="266">
        <f t="shared" si="34"/>
        <v>0</v>
      </c>
      <c r="Q181" s="266">
        <f t="shared" si="35"/>
        <v>0</v>
      </c>
      <c r="R181" s="266">
        <f t="shared" si="36"/>
        <v>0</v>
      </c>
      <c r="S181" s="266">
        <f t="shared" si="37"/>
        <v>0</v>
      </c>
      <c r="T181" s="266">
        <f t="shared" si="38"/>
        <v>0</v>
      </c>
      <c r="U181" s="266">
        <f t="shared" si="41"/>
        <v>1</v>
      </c>
      <c r="V181" s="267" t="str">
        <f t="shared" si="42"/>
        <v>Valid</v>
      </c>
      <c r="W181" s="299"/>
    </row>
    <row r="182" spans="2:23" ht="15" thickBot="1" x14ac:dyDescent="0.4">
      <c r="B182" s="320">
        <f t="shared" si="40"/>
        <v>174</v>
      </c>
      <c r="C182" s="421"/>
      <c r="D182" s="59"/>
      <c r="E182" s="51"/>
      <c r="F182" s="42"/>
      <c r="G182" s="53"/>
      <c r="H182" s="53"/>
      <c r="I182" s="53"/>
      <c r="J182" s="258"/>
      <c r="K182" s="423" t="str">
        <f t="shared" si="30"/>
        <v/>
      </c>
      <c r="L182" s="261"/>
      <c r="M182" s="265">
        <f t="shared" si="31"/>
        <v>0</v>
      </c>
      <c r="N182" s="266">
        <f t="shared" si="32"/>
        <v>0</v>
      </c>
      <c r="O182" s="266">
        <f t="shared" si="33"/>
        <v>0</v>
      </c>
      <c r="P182" s="266">
        <f t="shared" si="34"/>
        <v>0</v>
      </c>
      <c r="Q182" s="266">
        <f t="shared" si="35"/>
        <v>0</v>
      </c>
      <c r="R182" s="266">
        <f t="shared" si="36"/>
        <v>0</v>
      </c>
      <c r="S182" s="266">
        <f t="shared" si="37"/>
        <v>0</v>
      </c>
      <c r="T182" s="266">
        <f t="shared" si="38"/>
        <v>0</v>
      </c>
      <c r="U182" s="266">
        <f t="shared" si="41"/>
        <v>1</v>
      </c>
      <c r="V182" s="267" t="str">
        <f t="shared" si="42"/>
        <v>Valid</v>
      </c>
      <c r="W182" s="299"/>
    </row>
    <row r="183" spans="2:23" ht="15" thickBot="1" x14ac:dyDescent="0.4">
      <c r="B183" s="320">
        <f t="shared" si="40"/>
        <v>175</v>
      </c>
      <c r="C183" s="421"/>
      <c r="D183" s="59"/>
      <c r="E183" s="51"/>
      <c r="F183" s="42"/>
      <c r="G183" s="53"/>
      <c r="H183" s="53"/>
      <c r="I183" s="53"/>
      <c r="J183" s="258"/>
      <c r="K183" s="423" t="str">
        <f t="shared" si="30"/>
        <v/>
      </c>
      <c r="L183" s="261"/>
      <c r="M183" s="265">
        <f t="shared" si="31"/>
        <v>0</v>
      </c>
      <c r="N183" s="266">
        <f t="shared" si="32"/>
        <v>0</v>
      </c>
      <c r="O183" s="266">
        <f t="shared" si="33"/>
        <v>0</v>
      </c>
      <c r="P183" s="266">
        <f t="shared" si="34"/>
        <v>0</v>
      </c>
      <c r="Q183" s="266">
        <f t="shared" si="35"/>
        <v>0</v>
      </c>
      <c r="R183" s="266">
        <f t="shared" si="36"/>
        <v>0</v>
      </c>
      <c r="S183" s="266">
        <f t="shared" si="37"/>
        <v>0</v>
      </c>
      <c r="T183" s="266">
        <f t="shared" si="38"/>
        <v>0</v>
      </c>
      <c r="U183" s="266">
        <f t="shared" si="41"/>
        <v>1</v>
      </c>
      <c r="V183" s="267" t="str">
        <f t="shared" si="42"/>
        <v>Valid</v>
      </c>
      <c r="W183" s="299"/>
    </row>
    <row r="184" spans="2:23" ht="15" thickBot="1" x14ac:dyDescent="0.4">
      <c r="B184" s="320">
        <f t="shared" si="40"/>
        <v>176</v>
      </c>
      <c r="C184" s="421"/>
      <c r="D184" s="59"/>
      <c r="E184" s="51"/>
      <c r="F184" s="42"/>
      <c r="G184" s="53"/>
      <c r="H184" s="53"/>
      <c r="I184" s="53"/>
      <c r="J184" s="258"/>
      <c r="K184" s="423" t="str">
        <f t="shared" si="30"/>
        <v/>
      </c>
      <c r="L184" s="261"/>
      <c r="M184" s="265">
        <f t="shared" si="31"/>
        <v>0</v>
      </c>
      <c r="N184" s="266">
        <f t="shared" si="32"/>
        <v>0</v>
      </c>
      <c r="O184" s="266">
        <f t="shared" si="33"/>
        <v>0</v>
      </c>
      <c r="P184" s="266">
        <f t="shared" si="34"/>
        <v>0</v>
      </c>
      <c r="Q184" s="266">
        <f t="shared" si="35"/>
        <v>0</v>
      </c>
      <c r="R184" s="266">
        <f t="shared" si="36"/>
        <v>0</v>
      </c>
      <c r="S184" s="266">
        <f t="shared" si="37"/>
        <v>0</v>
      </c>
      <c r="T184" s="266">
        <f t="shared" si="38"/>
        <v>0</v>
      </c>
      <c r="U184" s="266">
        <f t="shared" si="41"/>
        <v>1</v>
      </c>
      <c r="V184" s="267" t="str">
        <f t="shared" si="42"/>
        <v>Valid</v>
      </c>
      <c r="W184" s="299"/>
    </row>
    <row r="185" spans="2:23" ht="15" thickBot="1" x14ac:dyDescent="0.4">
      <c r="B185" s="320">
        <f t="shared" si="40"/>
        <v>177</v>
      </c>
      <c r="C185" s="421"/>
      <c r="D185" s="59"/>
      <c r="E185" s="51"/>
      <c r="F185" s="42"/>
      <c r="G185" s="53"/>
      <c r="H185" s="53"/>
      <c r="I185" s="53"/>
      <c r="J185" s="258"/>
      <c r="K185" s="423" t="str">
        <f t="shared" si="30"/>
        <v/>
      </c>
      <c r="L185" s="261"/>
      <c r="M185" s="265">
        <f t="shared" si="31"/>
        <v>0</v>
      </c>
      <c r="N185" s="266">
        <f t="shared" si="32"/>
        <v>0</v>
      </c>
      <c r="O185" s="266">
        <f t="shared" si="33"/>
        <v>0</v>
      </c>
      <c r="P185" s="266">
        <f t="shared" si="34"/>
        <v>0</v>
      </c>
      <c r="Q185" s="266">
        <f t="shared" si="35"/>
        <v>0</v>
      </c>
      <c r="R185" s="266">
        <f t="shared" si="36"/>
        <v>0</v>
      </c>
      <c r="S185" s="266">
        <f t="shared" si="37"/>
        <v>0</v>
      </c>
      <c r="T185" s="266">
        <f t="shared" si="38"/>
        <v>0</v>
      </c>
      <c r="U185" s="266">
        <f t="shared" si="41"/>
        <v>1</v>
      </c>
      <c r="V185" s="267" t="str">
        <f t="shared" si="42"/>
        <v>Valid</v>
      </c>
      <c r="W185" s="299"/>
    </row>
    <row r="186" spans="2:23" ht="15" thickBot="1" x14ac:dyDescent="0.4">
      <c r="B186" s="320">
        <f t="shared" si="40"/>
        <v>178</v>
      </c>
      <c r="C186" s="421"/>
      <c r="D186" s="59"/>
      <c r="E186" s="51"/>
      <c r="F186" s="42"/>
      <c r="G186" s="53"/>
      <c r="H186" s="53"/>
      <c r="I186" s="53"/>
      <c r="J186" s="258"/>
      <c r="K186" s="423" t="str">
        <f t="shared" si="30"/>
        <v/>
      </c>
      <c r="L186" s="261"/>
      <c r="M186" s="265">
        <f t="shared" si="31"/>
        <v>0</v>
      </c>
      <c r="N186" s="266">
        <f t="shared" si="32"/>
        <v>0</v>
      </c>
      <c r="O186" s="266">
        <f t="shared" si="33"/>
        <v>0</v>
      </c>
      <c r="P186" s="266">
        <f t="shared" si="34"/>
        <v>0</v>
      </c>
      <c r="Q186" s="266">
        <f t="shared" si="35"/>
        <v>0</v>
      </c>
      <c r="R186" s="266">
        <f t="shared" si="36"/>
        <v>0</v>
      </c>
      <c r="S186" s="266">
        <f t="shared" si="37"/>
        <v>0</v>
      </c>
      <c r="T186" s="266">
        <f t="shared" si="38"/>
        <v>0</v>
      </c>
      <c r="U186" s="266">
        <f t="shared" si="41"/>
        <v>1</v>
      </c>
      <c r="V186" s="267" t="str">
        <f t="shared" si="42"/>
        <v>Valid</v>
      </c>
      <c r="W186" s="299"/>
    </row>
    <row r="187" spans="2:23" ht="15" thickBot="1" x14ac:dyDescent="0.4">
      <c r="B187" s="320">
        <f t="shared" si="40"/>
        <v>179</v>
      </c>
      <c r="C187" s="421"/>
      <c r="D187" s="59"/>
      <c r="E187" s="51"/>
      <c r="F187" s="42"/>
      <c r="G187" s="53"/>
      <c r="H187" s="53"/>
      <c r="I187" s="53"/>
      <c r="J187" s="258"/>
      <c r="K187" s="423" t="str">
        <f t="shared" si="30"/>
        <v/>
      </c>
      <c r="L187" s="261"/>
      <c r="M187" s="265">
        <f t="shared" si="31"/>
        <v>0</v>
      </c>
      <c r="N187" s="266">
        <f t="shared" si="32"/>
        <v>0</v>
      </c>
      <c r="O187" s="266">
        <f t="shared" si="33"/>
        <v>0</v>
      </c>
      <c r="P187" s="266">
        <f t="shared" si="34"/>
        <v>0</v>
      </c>
      <c r="Q187" s="266">
        <f t="shared" si="35"/>
        <v>0</v>
      </c>
      <c r="R187" s="266">
        <f t="shared" si="36"/>
        <v>0</v>
      </c>
      <c r="S187" s="266">
        <f t="shared" si="37"/>
        <v>0</v>
      </c>
      <c r="T187" s="266">
        <f t="shared" si="38"/>
        <v>0</v>
      </c>
      <c r="U187" s="266">
        <f t="shared" si="41"/>
        <v>1</v>
      </c>
      <c r="V187" s="267" t="str">
        <f t="shared" si="42"/>
        <v>Valid</v>
      </c>
      <c r="W187" s="299"/>
    </row>
    <row r="188" spans="2:23" ht="15" thickBot="1" x14ac:dyDescent="0.4">
      <c r="B188" s="320">
        <f t="shared" si="40"/>
        <v>180</v>
      </c>
      <c r="C188" s="421"/>
      <c r="D188" s="59"/>
      <c r="E188" s="51"/>
      <c r="F188" s="42"/>
      <c r="G188" s="53"/>
      <c r="H188" s="53"/>
      <c r="I188" s="53"/>
      <c r="J188" s="258"/>
      <c r="K188" s="423" t="str">
        <f t="shared" si="30"/>
        <v/>
      </c>
      <c r="L188" s="261"/>
      <c r="M188" s="265">
        <f t="shared" si="31"/>
        <v>0</v>
      </c>
      <c r="N188" s="266">
        <f t="shared" si="32"/>
        <v>0</v>
      </c>
      <c r="O188" s="266">
        <f t="shared" si="33"/>
        <v>0</v>
      </c>
      <c r="P188" s="266">
        <f t="shared" si="34"/>
        <v>0</v>
      </c>
      <c r="Q188" s="266">
        <f t="shared" si="35"/>
        <v>0</v>
      </c>
      <c r="R188" s="266">
        <f t="shared" si="36"/>
        <v>0</v>
      </c>
      <c r="S188" s="266">
        <f t="shared" si="37"/>
        <v>0</v>
      </c>
      <c r="T188" s="266">
        <f t="shared" si="38"/>
        <v>0</v>
      </c>
      <c r="U188" s="266">
        <f t="shared" si="41"/>
        <v>1</v>
      </c>
      <c r="V188" s="267" t="str">
        <f t="shared" si="42"/>
        <v>Valid</v>
      </c>
      <c r="W188" s="299"/>
    </row>
    <row r="189" spans="2:23" ht="15" thickBot="1" x14ac:dyDescent="0.4">
      <c r="B189" s="320">
        <f t="shared" si="40"/>
        <v>181</v>
      </c>
      <c r="C189" s="421"/>
      <c r="D189" s="59"/>
      <c r="E189" s="51"/>
      <c r="F189" s="42"/>
      <c r="G189" s="53"/>
      <c r="H189" s="53"/>
      <c r="I189" s="53"/>
      <c r="J189" s="258"/>
      <c r="K189" s="423" t="str">
        <f t="shared" si="30"/>
        <v/>
      </c>
      <c r="L189" s="261"/>
      <c r="M189" s="265">
        <f t="shared" si="31"/>
        <v>0</v>
      </c>
      <c r="N189" s="266">
        <f t="shared" si="32"/>
        <v>0</v>
      </c>
      <c r="O189" s="266">
        <f t="shared" si="33"/>
        <v>0</v>
      </c>
      <c r="P189" s="266">
        <f t="shared" si="34"/>
        <v>0</v>
      </c>
      <c r="Q189" s="266">
        <f t="shared" si="35"/>
        <v>0</v>
      </c>
      <c r="R189" s="266">
        <f t="shared" si="36"/>
        <v>0</v>
      </c>
      <c r="S189" s="266">
        <f t="shared" si="37"/>
        <v>0</v>
      </c>
      <c r="T189" s="266">
        <f t="shared" si="38"/>
        <v>0</v>
      </c>
      <c r="U189" s="266">
        <f t="shared" si="41"/>
        <v>1</v>
      </c>
      <c r="V189" s="267" t="str">
        <f t="shared" si="42"/>
        <v>Valid</v>
      </c>
      <c r="W189" s="299"/>
    </row>
    <row r="190" spans="2:23" ht="15" thickBot="1" x14ac:dyDescent="0.4">
      <c r="B190" s="320">
        <f t="shared" si="40"/>
        <v>182</v>
      </c>
      <c r="C190" s="421"/>
      <c r="D190" s="59"/>
      <c r="E190" s="51"/>
      <c r="F190" s="42"/>
      <c r="G190" s="53"/>
      <c r="H190" s="53"/>
      <c r="I190" s="53"/>
      <c r="J190" s="258"/>
      <c r="K190" s="423" t="str">
        <f t="shared" si="30"/>
        <v/>
      </c>
      <c r="L190" s="261"/>
      <c r="M190" s="265">
        <f t="shared" si="31"/>
        <v>0</v>
      </c>
      <c r="N190" s="266">
        <f t="shared" si="32"/>
        <v>0</v>
      </c>
      <c r="O190" s="266">
        <f t="shared" si="33"/>
        <v>0</v>
      </c>
      <c r="P190" s="266">
        <f t="shared" si="34"/>
        <v>0</v>
      </c>
      <c r="Q190" s="266">
        <f t="shared" si="35"/>
        <v>0</v>
      </c>
      <c r="R190" s="266">
        <f t="shared" si="36"/>
        <v>0</v>
      </c>
      <c r="S190" s="266">
        <f t="shared" si="37"/>
        <v>0</v>
      </c>
      <c r="T190" s="266">
        <f t="shared" si="38"/>
        <v>0</v>
      </c>
      <c r="U190" s="266">
        <f t="shared" si="41"/>
        <v>1</v>
      </c>
      <c r="V190" s="267" t="str">
        <f t="shared" si="42"/>
        <v>Valid</v>
      </c>
      <c r="W190" s="299"/>
    </row>
    <row r="191" spans="2:23" ht="15" thickBot="1" x14ac:dyDescent="0.4">
      <c r="B191" s="320">
        <f t="shared" si="40"/>
        <v>183</v>
      </c>
      <c r="C191" s="421"/>
      <c r="D191" s="59"/>
      <c r="E191" s="51"/>
      <c r="F191" s="42"/>
      <c r="G191" s="53"/>
      <c r="H191" s="53"/>
      <c r="I191" s="53"/>
      <c r="J191" s="258"/>
      <c r="K191" s="423" t="str">
        <f t="shared" si="30"/>
        <v/>
      </c>
      <c r="L191" s="261"/>
      <c r="M191" s="265">
        <f t="shared" si="31"/>
        <v>0</v>
      </c>
      <c r="N191" s="266">
        <f t="shared" si="32"/>
        <v>0</v>
      </c>
      <c r="O191" s="266">
        <f t="shared" si="33"/>
        <v>0</v>
      </c>
      <c r="P191" s="266">
        <f t="shared" si="34"/>
        <v>0</v>
      </c>
      <c r="Q191" s="266">
        <f t="shared" si="35"/>
        <v>0</v>
      </c>
      <c r="R191" s="266">
        <f t="shared" si="36"/>
        <v>0</v>
      </c>
      <c r="S191" s="266">
        <f t="shared" si="37"/>
        <v>0</v>
      </c>
      <c r="T191" s="266">
        <f t="shared" si="38"/>
        <v>0</v>
      </c>
      <c r="U191" s="266">
        <f t="shared" si="41"/>
        <v>1</v>
      </c>
      <c r="V191" s="267" t="str">
        <f t="shared" si="42"/>
        <v>Valid</v>
      </c>
      <c r="W191" s="299"/>
    </row>
    <row r="192" spans="2:23" ht="15" thickBot="1" x14ac:dyDescent="0.4">
      <c r="B192" s="320">
        <f t="shared" si="40"/>
        <v>184</v>
      </c>
      <c r="C192" s="421"/>
      <c r="D192" s="59"/>
      <c r="E192" s="51"/>
      <c r="F192" s="42"/>
      <c r="G192" s="53"/>
      <c r="H192" s="53"/>
      <c r="I192" s="53"/>
      <c r="J192" s="258"/>
      <c r="K192" s="423" t="str">
        <f t="shared" si="30"/>
        <v/>
      </c>
      <c r="L192" s="261"/>
      <c r="M192" s="265">
        <f t="shared" si="31"/>
        <v>0</v>
      </c>
      <c r="N192" s="266">
        <f t="shared" si="32"/>
        <v>0</v>
      </c>
      <c r="O192" s="266">
        <f t="shared" si="33"/>
        <v>0</v>
      </c>
      <c r="P192" s="266">
        <f t="shared" si="34"/>
        <v>0</v>
      </c>
      <c r="Q192" s="266">
        <f t="shared" si="35"/>
        <v>0</v>
      </c>
      <c r="R192" s="266">
        <f t="shared" si="36"/>
        <v>0</v>
      </c>
      <c r="S192" s="266">
        <f t="shared" si="37"/>
        <v>0</v>
      </c>
      <c r="T192" s="266">
        <f t="shared" si="38"/>
        <v>0</v>
      </c>
      <c r="U192" s="266">
        <f t="shared" si="41"/>
        <v>1</v>
      </c>
      <c r="V192" s="267" t="str">
        <f t="shared" si="42"/>
        <v>Valid</v>
      </c>
      <c r="W192" s="299"/>
    </row>
    <row r="193" spans="2:23" ht="15" thickBot="1" x14ac:dyDescent="0.4">
      <c r="B193" s="320">
        <f t="shared" si="40"/>
        <v>185</v>
      </c>
      <c r="C193" s="421"/>
      <c r="D193" s="59"/>
      <c r="E193" s="51"/>
      <c r="F193" s="42"/>
      <c r="G193" s="53"/>
      <c r="H193" s="53"/>
      <c r="I193" s="53"/>
      <c r="J193" s="258"/>
      <c r="K193" s="423" t="str">
        <f t="shared" si="30"/>
        <v/>
      </c>
      <c r="L193" s="261"/>
      <c r="M193" s="265">
        <f t="shared" si="31"/>
        <v>0</v>
      </c>
      <c r="N193" s="266">
        <f t="shared" si="32"/>
        <v>0</v>
      </c>
      <c r="O193" s="266">
        <f t="shared" si="33"/>
        <v>0</v>
      </c>
      <c r="P193" s="266">
        <f t="shared" si="34"/>
        <v>0</v>
      </c>
      <c r="Q193" s="266">
        <f t="shared" si="35"/>
        <v>0</v>
      </c>
      <c r="R193" s="266">
        <f t="shared" si="36"/>
        <v>0</v>
      </c>
      <c r="S193" s="266">
        <f t="shared" si="37"/>
        <v>0</v>
      </c>
      <c r="T193" s="266">
        <f t="shared" si="38"/>
        <v>0</v>
      </c>
      <c r="U193" s="266">
        <f t="shared" si="41"/>
        <v>1</v>
      </c>
      <c r="V193" s="267" t="str">
        <f t="shared" si="42"/>
        <v>Valid</v>
      </c>
      <c r="W193" s="299"/>
    </row>
    <row r="194" spans="2:23" ht="15" thickBot="1" x14ac:dyDescent="0.4">
      <c r="B194" s="320">
        <f t="shared" si="40"/>
        <v>186</v>
      </c>
      <c r="C194" s="421"/>
      <c r="D194" s="59"/>
      <c r="E194" s="51"/>
      <c r="F194" s="42"/>
      <c r="G194" s="53"/>
      <c r="H194" s="53"/>
      <c r="I194" s="53"/>
      <c r="J194" s="258"/>
      <c r="K194" s="423" t="str">
        <f t="shared" si="30"/>
        <v/>
      </c>
      <c r="L194" s="261"/>
      <c r="M194" s="265">
        <f t="shared" si="31"/>
        <v>0</v>
      </c>
      <c r="N194" s="266">
        <f t="shared" si="32"/>
        <v>0</v>
      </c>
      <c r="O194" s="266">
        <f t="shared" si="33"/>
        <v>0</v>
      </c>
      <c r="P194" s="266">
        <f t="shared" si="34"/>
        <v>0</v>
      </c>
      <c r="Q194" s="266">
        <f t="shared" si="35"/>
        <v>0</v>
      </c>
      <c r="R194" s="266">
        <f t="shared" si="36"/>
        <v>0</v>
      </c>
      <c r="S194" s="266">
        <f t="shared" si="37"/>
        <v>0</v>
      </c>
      <c r="T194" s="266">
        <f t="shared" si="38"/>
        <v>0</v>
      </c>
      <c r="U194" s="266">
        <f t="shared" si="41"/>
        <v>1</v>
      </c>
      <c r="V194" s="267" t="str">
        <f t="shared" si="42"/>
        <v>Valid</v>
      </c>
      <c r="W194" s="299"/>
    </row>
    <row r="195" spans="2:23" ht="15" thickBot="1" x14ac:dyDescent="0.4">
      <c r="B195" s="320">
        <f t="shared" si="40"/>
        <v>187</v>
      </c>
      <c r="C195" s="421"/>
      <c r="D195" s="59"/>
      <c r="E195" s="51"/>
      <c r="F195" s="42"/>
      <c r="G195" s="53"/>
      <c r="H195" s="53"/>
      <c r="I195" s="53"/>
      <c r="J195" s="258"/>
      <c r="K195" s="423" t="str">
        <f t="shared" si="30"/>
        <v/>
      </c>
      <c r="L195" s="261"/>
      <c r="M195" s="265">
        <f t="shared" si="31"/>
        <v>0</v>
      </c>
      <c r="N195" s="266">
        <f t="shared" si="32"/>
        <v>0</v>
      </c>
      <c r="O195" s="266">
        <f t="shared" si="33"/>
        <v>0</v>
      </c>
      <c r="P195" s="266">
        <f t="shared" si="34"/>
        <v>0</v>
      </c>
      <c r="Q195" s="266">
        <f t="shared" si="35"/>
        <v>0</v>
      </c>
      <c r="R195" s="266">
        <f t="shared" si="36"/>
        <v>0</v>
      </c>
      <c r="S195" s="266">
        <f t="shared" si="37"/>
        <v>0</v>
      </c>
      <c r="T195" s="266">
        <f t="shared" si="38"/>
        <v>0</v>
      </c>
      <c r="U195" s="266">
        <f t="shared" si="41"/>
        <v>1</v>
      </c>
      <c r="V195" s="267" t="str">
        <f t="shared" si="42"/>
        <v>Valid</v>
      </c>
      <c r="W195" s="299"/>
    </row>
    <row r="196" spans="2:23" ht="15" thickBot="1" x14ac:dyDescent="0.4">
      <c r="B196" s="320">
        <f t="shared" si="40"/>
        <v>188</v>
      </c>
      <c r="C196" s="421"/>
      <c r="D196" s="59"/>
      <c r="E196" s="51"/>
      <c r="F196" s="42"/>
      <c r="G196" s="53"/>
      <c r="H196" s="53"/>
      <c r="I196" s="53"/>
      <c r="J196" s="258"/>
      <c r="K196" s="423" t="str">
        <f t="shared" si="30"/>
        <v/>
      </c>
      <c r="L196" s="261"/>
      <c r="M196" s="265">
        <f t="shared" si="31"/>
        <v>0</v>
      </c>
      <c r="N196" s="266">
        <f t="shared" si="32"/>
        <v>0</v>
      </c>
      <c r="O196" s="266">
        <f t="shared" si="33"/>
        <v>0</v>
      </c>
      <c r="P196" s="266">
        <f t="shared" si="34"/>
        <v>0</v>
      </c>
      <c r="Q196" s="266">
        <f t="shared" si="35"/>
        <v>0</v>
      </c>
      <c r="R196" s="266">
        <f t="shared" si="36"/>
        <v>0</v>
      </c>
      <c r="S196" s="266">
        <f t="shared" si="37"/>
        <v>0</v>
      </c>
      <c r="T196" s="266">
        <f t="shared" si="38"/>
        <v>0</v>
      </c>
      <c r="U196" s="266">
        <f t="shared" si="41"/>
        <v>1</v>
      </c>
      <c r="V196" s="267" t="str">
        <f t="shared" si="42"/>
        <v>Valid</v>
      </c>
      <c r="W196" s="299"/>
    </row>
    <row r="197" spans="2:23" ht="15" thickBot="1" x14ac:dyDescent="0.4">
      <c r="B197" s="320">
        <f t="shared" si="40"/>
        <v>189</v>
      </c>
      <c r="C197" s="421"/>
      <c r="D197" s="59"/>
      <c r="E197" s="51"/>
      <c r="F197" s="42"/>
      <c r="G197" s="53"/>
      <c r="H197" s="53"/>
      <c r="I197" s="53"/>
      <c r="J197" s="258"/>
      <c r="K197" s="423" t="str">
        <f t="shared" si="30"/>
        <v/>
      </c>
      <c r="L197" s="261"/>
      <c r="M197" s="265">
        <f t="shared" si="31"/>
        <v>0</v>
      </c>
      <c r="N197" s="266">
        <f t="shared" si="32"/>
        <v>0</v>
      </c>
      <c r="O197" s="266">
        <f t="shared" si="33"/>
        <v>0</v>
      </c>
      <c r="P197" s="266">
        <f t="shared" si="34"/>
        <v>0</v>
      </c>
      <c r="Q197" s="266">
        <f t="shared" si="35"/>
        <v>0</v>
      </c>
      <c r="R197" s="266">
        <f t="shared" si="36"/>
        <v>0</v>
      </c>
      <c r="S197" s="266">
        <f t="shared" si="37"/>
        <v>0</v>
      </c>
      <c r="T197" s="266">
        <f t="shared" si="38"/>
        <v>0</v>
      </c>
      <c r="U197" s="266">
        <f t="shared" si="41"/>
        <v>1</v>
      </c>
      <c r="V197" s="267" t="str">
        <f t="shared" si="42"/>
        <v>Valid</v>
      </c>
      <c r="W197" s="299"/>
    </row>
    <row r="198" spans="2:23" ht="15" thickBot="1" x14ac:dyDescent="0.4">
      <c r="B198" s="320">
        <f t="shared" si="40"/>
        <v>190</v>
      </c>
      <c r="C198" s="421"/>
      <c r="D198" s="59"/>
      <c r="E198" s="51"/>
      <c r="F198" s="42"/>
      <c r="G198" s="53"/>
      <c r="H198" s="53"/>
      <c r="I198" s="53"/>
      <c r="J198" s="258"/>
      <c r="K198" s="423" t="str">
        <f t="shared" si="30"/>
        <v/>
      </c>
      <c r="L198" s="261"/>
      <c r="M198" s="265">
        <f t="shared" si="31"/>
        <v>0</v>
      </c>
      <c r="N198" s="266">
        <f t="shared" si="32"/>
        <v>0</v>
      </c>
      <c r="O198" s="266">
        <f t="shared" si="33"/>
        <v>0</v>
      </c>
      <c r="P198" s="266">
        <f t="shared" si="34"/>
        <v>0</v>
      </c>
      <c r="Q198" s="266">
        <f t="shared" si="35"/>
        <v>0</v>
      </c>
      <c r="R198" s="266">
        <f t="shared" si="36"/>
        <v>0</v>
      </c>
      <c r="S198" s="266">
        <f t="shared" si="37"/>
        <v>0</v>
      </c>
      <c r="T198" s="266">
        <f t="shared" si="38"/>
        <v>0</v>
      </c>
      <c r="U198" s="266">
        <f t="shared" si="41"/>
        <v>1</v>
      </c>
      <c r="V198" s="267" t="str">
        <f t="shared" si="42"/>
        <v>Valid</v>
      </c>
      <c r="W198" s="299"/>
    </row>
    <row r="199" spans="2:23" ht="15" thickBot="1" x14ac:dyDescent="0.4">
      <c r="B199" s="320">
        <f t="shared" si="40"/>
        <v>191</v>
      </c>
      <c r="C199" s="421"/>
      <c r="D199" s="59"/>
      <c r="E199" s="51"/>
      <c r="F199" s="42"/>
      <c r="G199" s="53"/>
      <c r="H199" s="53"/>
      <c r="I199" s="53"/>
      <c r="J199" s="258"/>
      <c r="K199" s="423" t="str">
        <f t="shared" si="30"/>
        <v/>
      </c>
      <c r="L199" s="261"/>
      <c r="M199" s="265">
        <f t="shared" si="31"/>
        <v>0</v>
      </c>
      <c r="N199" s="266">
        <f t="shared" si="32"/>
        <v>0</v>
      </c>
      <c r="O199" s="266">
        <f t="shared" si="33"/>
        <v>0</v>
      </c>
      <c r="P199" s="266">
        <f t="shared" si="34"/>
        <v>0</v>
      </c>
      <c r="Q199" s="266">
        <f t="shared" si="35"/>
        <v>0</v>
      </c>
      <c r="R199" s="266">
        <f t="shared" si="36"/>
        <v>0</v>
      </c>
      <c r="S199" s="266">
        <f t="shared" si="37"/>
        <v>0</v>
      </c>
      <c r="T199" s="266">
        <f t="shared" si="38"/>
        <v>0</v>
      </c>
      <c r="U199" s="266">
        <f t="shared" si="41"/>
        <v>1</v>
      </c>
      <c r="V199" s="267" t="str">
        <f t="shared" si="42"/>
        <v>Valid</v>
      </c>
      <c r="W199" s="299"/>
    </row>
    <row r="200" spans="2:23" ht="15" thickBot="1" x14ac:dyDescent="0.4">
      <c r="B200" s="320">
        <f t="shared" si="40"/>
        <v>192</v>
      </c>
      <c r="C200" s="421"/>
      <c r="D200" s="59"/>
      <c r="E200" s="51"/>
      <c r="F200" s="42"/>
      <c r="G200" s="53"/>
      <c r="H200" s="53"/>
      <c r="I200" s="53"/>
      <c r="J200" s="258"/>
      <c r="K200" s="423" t="str">
        <f t="shared" si="30"/>
        <v/>
      </c>
      <c r="L200" s="261"/>
      <c r="M200" s="265">
        <f t="shared" si="31"/>
        <v>0</v>
      </c>
      <c r="N200" s="266">
        <f t="shared" si="32"/>
        <v>0</v>
      </c>
      <c r="O200" s="266">
        <f t="shared" si="33"/>
        <v>0</v>
      </c>
      <c r="P200" s="266">
        <f t="shared" si="34"/>
        <v>0</v>
      </c>
      <c r="Q200" s="266">
        <f t="shared" si="35"/>
        <v>0</v>
      </c>
      <c r="R200" s="266">
        <f t="shared" si="36"/>
        <v>0</v>
      </c>
      <c r="S200" s="266">
        <f t="shared" si="37"/>
        <v>0</v>
      </c>
      <c r="T200" s="266">
        <f t="shared" si="38"/>
        <v>0</v>
      </c>
      <c r="U200" s="266">
        <f t="shared" si="41"/>
        <v>1</v>
      </c>
      <c r="V200" s="267" t="str">
        <f t="shared" si="42"/>
        <v>Valid</v>
      </c>
      <c r="W200" s="299"/>
    </row>
    <row r="201" spans="2:23" ht="15" thickBot="1" x14ac:dyDescent="0.4">
      <c r="B201" s="320">
        <f t="shared" si="40"/>
        <v>193</v>
      </c>
      <c r="C201" s="421"/>
      <c r="D201" s="59"/>
      <c r="E201" s="51"/>
      <c r="F201" s="42"/>
      <c r="G201" s="53"/>
      <c r="H201" s="53"/>
      <c r="I201" s="53"/>
      <c r="J201" s="258"/>
      <c r="K201" s="423" t="str">
        <f t="shared" si="30"/>
        <v/>
      </c>
      <c r="L201" s="261"/>
      <c r="M201" s="265">
        <f t="shared" si="31"/>
        <v>0</v>
      </c>
      <c r="N201" s="266">
        <f t="shared" si="32"/>
        <v>0</v>
      </c>
      <c r="O201" s="266">
        <f t="shared" si="33"/>
        <v>0</v>
      </c>
      <c r="P201" s="266">
        <f t="shared" si="34"/>
        <v>0</v>
      </c>
      <c r="Q201" s="266">
        <f t="shared" si="35"/>
        <v>0</v>
      </c>
      <c r="R201" s="266">
        <f t="shared" si="36"/>
        <v>0</v>
      </c>
      <c r="S201" s="266">
        <f t="shared" si="37"/>
        <v>0</v>
      </c>
      <c r="T201" s="266">
        <f t="shared" si="38"/>
        <v>0</v>
      </c>
      <c r="U201" s="266">
        <f t="shared" ref="U201:U208" si="43">IF(OR(SUM(H201,I201)=G201,AND(G201=0,H201=0,I201=0)),1,0)</f>
        <v>1</v>
      </c>
      <c r="V201" s="267" t="str">
        <f t="shared" ref="V201:V208" si="44">IF(OR( AND(T201=7, U201=1),T201=0), "Valid", "Invalid")</f>
        <v>Valid</v>
      </c>
      <c r="W201" s="299"/>
    </row>
    <row r="202" spans="2:23" ht="15" thickBot="1" x14ac:dyDescent="0.4">
      <c r="B202" s="320">
        <f t="shared" si="40"/>
        <v>194</v>
      </c>
      <c r="C202" s="421"/>
      <c r="D202" s="59"/>
      <c r="E202" s="51"/>
      <c r="F202" s="42"/>
      <c r="G202" s="53"/>
      <c r="H202" s="53"/>
      <c r="I202" s="53"/>
      <c r="J202" s="258"/>
      <c r="K202" s="423" t="str">
        <f t="shared" ref="K202:K208" si="45">IF(V202="Invalid", IF(U202=0,"Field (e) should be equal to fields (f) + (g)","Missing data, please fill out all fields (a) to (g)"),"")</f>
        <v/>
      </c>
      <c r="L202" s="261"/>
      <c r="M202" s="265">
        <f t="shared" ref="M202:M208" si="46">--(C202&lt;&gt;"")</f>
        <v>0</v>
      </c>
      <c r="N202" s="266">
        <f t="shared" ref="N202:N208" si="47">IF(OR(D202="Please choose an option:",D202=""), 0,1)</f>
        <v>0</v>
      </c>
      <c r="O202" s="266">
        <f t="shared" ref="O202:O208" si="48">IF(OR(E202="Please choose an option:",E202=""), 0,1)</f>
        <v>0</v>
      </c>
      <c r="P202" s="266">
        <f t="shared" ref="P202:P208" si="49">IF(OR(F202="Please choose an option:",F202=""), 0,1)</f>
        <v>0</v>
      </c>
      <c r="Q202" s="266">
        <f t="shared" ref="Q202:Q208" si="50">IF(G202="",0,1)</f>
        <v>0</v>
      </c>
      <c r="R202" s="266">
        <f t="shared" ref="R202:R208" si="51">IF(H202="",0,1)</f>
        <v>0</v>
      </c>
      <c r="S202" s="266">
        <f t="shared" ref="S202:S208" si="52">IF(I202="",0,1)</f>
        <v>0</v>
      </c>
      <c r="T202" s="266">
        <f t="shared" ref="T202:T208" si="53">SUM(M202:S202)</f>
        <v>0</v>
      </c>
      <c r="U202" s="266">
        <f t="shared" si="43"/>
        <v>1</v>
      </c>
      <c r="V202" s="267" t="str">
        <f t="shared" si="44"/>
        <v>Valid</v>
      </c>
      <c r="W202" s="299"/>
    </row>
    <row r="203" spans="2:23" ht="15" thickBot="1" x14ac:dyDescent="0.4">
      <c r="B203" s="320">
        <f t="shared" si="40"/>
        <v>195</v>
      </c>
      <c r="C203" s="421"/>
      <c r="D203" s="59"/>
      <c r="E203" s="51"/>
      <c r="F203" s="42"/>
      <c r="G203" s="53"/>
      <c r="H203" s="53"/>
      <c r="I203" s="53"/>
      <c r="J203" s="258"/>
      <c r="K203" s="423" t="str">
        <f t="shared" si="45"/>
        <v/>
      </c>
      <c r="L203" s="261"/>
      <c r="M203" s="265">
        <f t="shared" si="46"/>
        <v>0</v>
      </c>
      <c r="N203" s="266">
        <f t="shared" si="47"/>
        <v>0</v>
      </c>
      <c r="O203" s="266">
        <f t="shared" si="48"/>
        <v>0</v>
      </c>
      <c r="P203" s="266">
        <f t="shared" si="49"/>
        <v>0</v>
      </c>
      <c r="Q203" s="266">
        <f t="shared" si="50"/>
        <v>0</v>
      </c>
      <c r="R203" s="266">
        <f t="shared" si="51"/>
        <v>0</v>
      </c>
      <c r="S203" s="266">
        <f t="shared" si="52"/>
        <v>0</v>
      </c>
      <c r="T203" s="266">
        <f t="shared" si="53"/>
        <v>0</v>
      </c>
      <c r="U203" s="266">
        <f t="shared" si="43"/>
        <v>1</v>
      </c>
      <c r="V203" s="267" t="str">
        <f t="shared" si="44"/>
        <v>Valid</v>
      </c>
      <c r="W203" s="299"/>
    </row>
    <row r="204" spans="2:23" ht="15" thickBot="1" x14ac:dyDescent="0.4">
      <c r="B204" s="320">
        <f t="shared" si="40"/>
        <v>196</v>
      </c>
      <c r="C204" s="421"/>
      <c r="D204" s="59"/>
      <c r="E204" s="51"/>
      <c r="F204" s="42"/>
      <c r="G204" s="53"/>
      <c r="H204" s="53"/>
      <c r="I204" s="53"/>
      <c r="J204" s="258"/>
      <c r="K204" s="423" t="str">
        <f t="shared" si="45"/>
        <v/>
      </c>
      <c r="L204" s="261"/>
      <c r="M204" s="265">
        <f t="shared" si="46"/>
        <v>0</v>
      </c>
      <c r="N204" s="266">
        <f t="shared" si="47"/>
        <v>0</v>
      </c>
      <c r="O204" s="266">
        <f t="shared" si="48"/>
        <v>0</v>
      </c>
      <c r="P204" s="266">
        <f t="shared" si="49"/>
        <v>0</v>
      </c>
      <c r="Q204" s="266">
        <f t="shared" si="50"/>
        <v>0</v>
      </c>
      <c r="R204" s="266">
        <f t="shared" si="51"/>
        <v>0</v>
      </c>
      <c r="S204" s="266">
        <f t="shared" si="52"/>
        <v>0</v>
      </c>
      <c r="T204" s="266">
        <f t="shared" si="53"/>
        <v>0</v>
      </c>
      <c r="U204" s="266">
        <f t="shared" si="43"/>
        <v>1</v>
      </c>
      <c r="V204" s="267" t="str">
        <f t="shared" si="44"/>
        <v>Valid</v>
      </c>
      <c r="W204" s="299"/>
    </row>
    <row r="205" spans="2:23" ht="15" thickBot="1" x14ac:dyDescent="0.4">
      <c r="B205" s="320">
        <f t="shared" si="40"/>
        <v>197</v>
      </c>
      <c r="C205" s="421"/>
      <c r="D205" s="59"/>
      <c r="E205" s="51"/>
      <c r="F205" s="42"/>
      <c r="G205" s="53"/>
      <c r="H205" s="53"/>
      <c r="I205" s="53"/>
      <c r="J205" s="258"/>
      <c r="K205" s="423" t="str">
        <f t="shared" si="45"/>
        <v/>
      </c>
      <c r="L205" s="261"/>
      <c r="M205" s="265">
        <f t="shared" si="46"/>
        <v>0</v>
      </c>
      <c r="N205" s="266">
        <f t="shared" si="47"/>
        <v>0</v>
      </c>
      <c r="O205" s="266">
        <f t="shared" si="48"/>
        <v>0</v>
      </c>
      <c r="P205" s="266">
        <f t="shared" si="49"/>
        <v>0</v>
      </c>
      <c r="Q205" s="266">
        <f t="shared" si="50"/>
        <v>0</v>
      </c>
      <c r="R205" s="266">
        <f t="shared" si="51"/>
        <v>0</v>
      </c>
      <c r="S205" s="266">
        <f t="shared" si="52"/>
        <v>0</v>
      </c>
      <c r="T205" s="266">
        <f t="shared" si="53"/>
        <v>0</v>
      </c>
      <c r="U205" s="266">
        <f t="shared" si="43"/>
        <v>1</v>
      </c>
      <c r="V205" s="267" t="str">
        <f t="shared" si="44"/>
        <v>Valid</v>
      </c>
      <c r="W205" s="299"/>
    </row>
    <row r="206" spans="2:23" ht="15" thickBot="1" x14ac:dyDescent="0.4">
      <c r="B206" s="320">
        <f t="shared" si="40"/>
        <v>198</v>
      </c>
      <c r="C206" s="421"/>
      <c r="D206" s="59"/>
      <c r="E206" s="51"/>
      <c r="F206" s="42"/>
      <c r="G206" s="53"/>
      <c r="H206" s="53"/>
      <c r="I206" s="53"/>
      <c r="J206" s="258"/>
      <c r="K206" s="423" t="str">
        <f t="shared" si="45"/>
        <v/>
      </c>
      <c r="L206" s="261"/>
      <c r="M206" s="265">
        <f t="shared" si="46"/>
        <v>0</v>
      </c>
      <c r="N206" s="266">
        <f t="shared" si="47"/>
        <v>0</v>
      </c>
      <c r="O206" s="266">
        <f t="shared" si="48"/>
        <v>0</v>
      </c>
      <c r="P206" s="266">
        <f t="shared" si="49"/>
        <v>0</v>
      </c>
      <c r="Q206" s="266">
        <f t="shared" si="50"/>
        <v>0</v>
      </c>
      <c r="R206" s="266">
        <f t="shared" si="51"/>
        <v>0</v>
      </c>
      <c r="S206" s="266">
        <f t="shared" si="52"/>
        <v>0</v>
      </c>
      <c r="T206" s="266">
        <f t="shared" si="53"/>
        <v>0</v>
      </c>
      <c r="U206" s="266">
        <f t="shared" si="43"/>
        <v>1</v>
      </c>
      <c r="V206" s="267" t="str">
        <f t="shared" si="44"/>
        <v>Valid</v>
      </c>
      <c r="W206" s="299"/>
    </row>
    <row r="207" spans="2:23" ht="15" thickBot="1" x14ac:dyDescent="0.4">
      <c r="B207" s="320">
        <f t="shared" si="40"/>
        <v>199</v>
      </c>
      <c r="C207" s="421"/>
      <c r="D207" s="59"/>
      <c r="E207" s="51"/>
      <c r="F207" s="42"/>
      <c r="G207" s="53"/>
      <c r="H207" s="53"/>
      <c r="I207" s="53"/>
      <c r="J207" s="258"/>
      <c r="K207" s="423" t="str">
        <f t="shared" si="45"/>
        <v/>
      </c>
      <c r="L207" s="261"/>
      <c r="M207" s="265">
        <f t="shared" si="46"/>
        <v>0</v>
      </c>
      <c r="N207" s="266">
        <f t="shared" si="47"/>
        <v>0</v>
      </c>
      <c r="O207" s="266">
        <f t="shared" si="48"/>
        <v>0</v>
      </c>
      <c r="P207" s="266">
        <f t="shared" si="49"/>
        <v>0</v>
      </c>
      <c r="Q207" s="266">
        <f t="shared" si="50"/>
        <v>0</v>
      </c>
      <c r="R207" s="266">
        <f t="shared" si="51"/>
        <v>0</v>
      </c>
      <c r="S207" s="266">
        <f t="shared" si="52"/>
        <v>0</v>
      </c>
      <c r="T207" s="266">
        <f t="shared" si="53"/>
        <v>0</v>
      </c>
      <c r="U207" s="266">
        <f t="shared" si="43"/>
        <v>1</v>
      </c>
      <c r="V207" s="267" t="str">
        <f t="shared" si="44"/>
        <v>Valid</v>
      </c>
      <c r="W207" s="299"/>
    </row>
    <row r="208" spans="2:23" ht="16.5" customHeight="1" thickBot="1" x14ac:dyDescent="0.4">
      <c r="B208" s="320">
        <f t="shared" si="40"/>
        <v>200</v>
      </c>
      <c r="C208" s="42"/>
      <c r="D208" s="42"/>
      <c r="E208" s="51"/>
      <c r="F208" s="42"/>
      <c r="G208" s="53"/>
      <c r="H208" s="53"/>
      <c r="I208" s="53"/>
      <c r="J208" s="258"/>
      <c r="K208" s="423" t="str">
        <f t="shared" si="45"/>
        <v/>
      </c>
      <c r="L208" s="261"/>
      <c r="M208" s="300">
        <f t="shared" si="46"/>
        <v>0</v>
      </c>
      <c r="N208" s="301">
        <f t="shared" si="47"/>
        <v>0</v>
      </c>
      <c r="O208" s="301">
        <f t="shared" si="48"/>
        <v>0</v>
      </c>
      <c r="P208" s="301">
        <f t="shared" si="49"/>
        <v>0</v>
      </c>
      <c r="Q208" s="301">
        <f t="shared" si="50"/>
        <v>0</v>
      </c>
      <c r="R208" s="301">
        <f t="shared" si="51"/>
        <v>0</v>
      </c>
      <c r="S208" s="301">
        <f t="shared" si="52"/>
        <v>0</v>
      </c>
      <c r="T208" s="266">
        <f t="shared" si="53"/>
        <v>0</v>
      </c>
      <c r="U208" s="266">
        <f t="shared" si="43"/>
        <v>1</v>
      </c>
      <c r="V208" s="267" t="str">
        <f t="shared" si="44"/>
        <v>Valid</v>
      </c>
      <c r="W208" s="299"/>
    </row>
    <row r="209" spans="2:23" ht="15" thickBot="1" x14ac:dyDescent="0.4">
      <c r="B209" s="321"/>
      <c r="C209" s="292"/>
      <c r="D209" s="292"/>
      <c r="E209" s="292"/>
      <c r="F209" s="322" t="s">
        <v>496</v>
      </c>
      <c r="G209" s="323">
        <f>SUM(G9:G208)</f>
        <v>0</v>
      </c>
      <c r="H209" s="323">
        <f>SUM(H9:H208)</f>
        <v>0</v>
      </c>
      <c r="I209" s="323">
        <f>SUM(I9:I208)</f>
        <v>0</v>
      </c>
      <c r="J209" s="302"/>
      <c r="K209" s="424" t="str">
        <f>IF(Q1.1_ValueOfClientFunds&lt;&gt;G209, CONCATENATE("The 'Total' row of column (e) should equal the value of clients funds specified in Q1(b) ie. ", Q1.1_ValueOfClientFunds),"" )</f>
        <v/>
      </c>
      <c r="L209" s="262"/>
      <c r="M209" s="262"/>
      <c r="N209" s="262"/>
      <c r="O209" s="262"/>
      <c r="P209" s="262"/>
      <c r="Q209" s="262"/>
      <c r="R209" s="262"/>
      <c r="S209" s="262"/>
      <c r="T209" s="262"/>
      <c r="U209" s="262"/>
      <c r="V209" s="260" t="str">
        <f xml:space="preserve"> IF( K209="", "Valid", "Invalid")</f>
        <v>Valid</v>
      </c>
      <c r="W209" s="303"/>
    </row>
  </sheetData>
  <sheetProtection algorithmName="SHA-512" hashValue="4T/SLqcJXsNZSaDU0Hz+0O3Z+XM11nJP9ZN7SYvLaMlMh5SO1h+782ZXdV0Ebm33yqL3hSdy1/jPmLENOwoQAQ==" saltValue="IDNLm/jBib6ttAVMtXJsfA==" spinCount="100000" sheet="1" selectLockedCells="1"/>
  <mergeCells count="6">
    <mergeCell ref="B4:B6"/>
    <mergeCell ref="M6:V6"/>
    <mergeCell ref="C3:W3"/>
    <mergeCell ref="B2:W2"/>
    <mergeCell ref="M4:P4"/>
    <mergeCell ref="C4:G6"/>
  </mergeCells>
  <conditionalFormatting sqref="Q4">
    <cfRule type="cellIs" dxfId="19" priority="3" stopIfTrue="1" operator="equal">
      <formula>"Valid"</formula>
    </cfRule>
    <cfRule type="cellIs" dxfId="18" priority="4" operator="equal">
      <formula>"Invalid"</formula>
    </cfRule>
  </conditionalFormatting>
  <conditionalFormatting sqref="I4">
    <cfRule type="cellIs" dxfId="17" priority="1" stopIfTrue="1" operator="equal">
      <formula>"Valid"</formula>
    </cfRule>
    <cfRule type="cellIs" dxfId="16" priority="2" operator="equal">
      <formula>"Invalid"</formula>
    </cfRule>
  </conditionalFormatting>
  <dataValidations count="3">
    <dataValidation type="list" allowBlank="1" showInputMessage="1" showErrorMessage="1" sqref="E9:E208">
      <formula1>CountryOfIncorporationOfThirdParty</formula1>
    </dataValidation>
    <dataValidation type="whole" operator="greaterThanOrEqual" allowBlank="1" showInputMessage="1" showErrorMessage="1" sqref="G9:I208">
      <formula1>0</formula1>
    </dataValidation>
    <dataValidation type="custom" showInputMessage="1" showErrorMessage="1" errorTitle="Previous row is blank ?" error="All rows must be filled consecutively (no blank rows left in the middle)_x000a_" sqref="C10:C208">
      <formula1>NOT(ISBLANK(C9))</formula1>
    </dataValidation>
  </dataValidations>
  <pageMargins left="0.7" right="0.7" top="0.75" bottom="0.75" header="0.3" footer="0.3"/>
  <pageSetup paperSize="8" orientation="portrait" r:id="rId1"/>
  <headerFooter alignWithMargins="0">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menu'!$C$5:$C$9</xm:f>
          </x14:formula1>
          <xm:sqref>D9:D208</xm:sqref>
        </x14:dataValidation>
        <x14:dataValidation type="list" allowBlank="1" showInputMessage="1" showErrorMessage="1">
          <x14:formula1>
            <xm:f>'Dropdown menu'!$C$10:$C$11</xm:f>
          </x14:formula1>
          <xm:sqref>F9:F208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V215"/>
  <sheetViews>
    <sheetView showGridLines="0" zoomScaleNormal="100" workbookViewId="0">
      <selection activeCell="I11" sqref="I11"/>
    </sheetView>
  </sheetViews>
  <sheetFormatPr defaultColWidth="9.1796875" defaultRowHeight="14.5" x14ac:dyDescent="0.35"/>
  <cols>
    <col min="1" max="1" width="3.81640625" style="138" customWidth="1"/>
    <col min="2" max="2" width="7.54296875" style="38" customWidth="1"/>
    <col min="3" max="3" width="21.54296875" style="36" bestFit="1" customWidth="1"/>
    <col min="4" max="4" width="25.453125" style="60" customWidth="1"/>
    <col min="5" max="5" width="24.453125" style="37" customWidth="1"/>
    <col min="6" max="6" width="16.1796875" style="60" customWidth="1"/>
    <col min="7" max="7" width="19.453125" style="60" customWidth="1"/>
    <col min="8" max="8" width="18.453125" style="60" customWidth="1"/>
    <col min="9" max="9" width="19" style="60" customWidth="1"/>
    <col min="10" max="10" width="2.1796875" style="60" customWidth="1"/>
    <col min="11" max="11" width="52.81640625" style="60" customWidth="1"/>
    <col min="12" max="12" width="4.1796875" style="60" hidden="1" customWidth="1"/>
    <col min="13" max="13" width="5" style="60" hidden="1" customWidth="1"/>
    <col min="14" max="16" width="3.453125" style="60" hidden="1" customWidth="1"/>
    <col min="17" max="19" width="3.1796875" style="60" hidden="1" customWidth="1"/>
    <col min="20" max="20" width="6.81640625" style="60" hidden="1" customWidth="1"/>
    <col min="21" max="21" width="7.81640625" style="60" hidden="1" customWidth="1"/>
    <col min="22" max="22" width="13" style="60" hidden="1" customWidth="1"/>
    <col min="23" max="26" width="14" style="60" customWidth="1"/>
    <col min="27" max="16384" width="9.1796875" style="60"/>
  </cols>
  <sheetData>
    <row r="1" spans="1:22" ht="15" thickBot="1" x14ac:dyDescent="0.4">
      <c r="A1" s="137"/>
      <c r="B1" s="35"/>
    </row>
    <row r="2" spans="1:22" ht="23.15" customHeight="1" thickBot="1" x14ac:dyDescent="0.4">
      <c r="B2" s="547" t="s">
        <v>4</v>
      </c>
      <c r="C2" s="629"/>
      <c r="D2" s="629"/>
      <c r="E2" s="629"/>
      <c r="F2" s="629"/>
      <c r="G2" s="629"/>
      <c r="H2" s="629"/>
      <c r="I2" s="629"/>
      <c r="J2" s="629"/>
      <c r="K2" s="630"/>
      <c r="L2" s="126"/>
      <c r="M2" s="133"/>
      <c r="N2" s="133"/>
      <c r="O2" s="133"/>
      <c r="P2" s="133"/>
      <c r="Q2" s="133"/>
      <c r="R2" s="133"/>
      <c r="S2" s="133"/>
      <c r="T2" s="133"/>
      <c r="U2" s="133"/>
      <c r="V2" s="126"/>
    </row>
    <row r="3" spans="1:22" ht="15" customHeight="1" thickBot="1" x14ac:dyDescent="0.4">
      <c r="A3" s="139"/>
      <c r="B3" s="582" t="s">
        <v>5</v>
      </c>
      <c r="C3" s="631"/>
      <c r="D3" s="631"/>
      <c r="E3" s="631"/>
      <c r="F3" s="631"/>
      <c r="G3" s="631"/>
      <c r="H3" s="631"/>
      <c r="I3" s="631"/>
      <c r="J3" s="631"/>
      <c r="K3" s="632"/>
      <c r="L3" s="134"/>
      <c r="M3" s="135"/>
      <c r="N3" s="135"/>
      <c r="O3" s="135"/>
      <c r="P3" s="135"/>
      <c r="Q3" s="135"/>
      <c r="R3" s="135"/>
      <c r="S3" s="135"/>
      <c r="T3" s="135"/>
      <c r="U3" s="135"/>
      <c r="V3" s="136"/>
    </row>
    <row r="4" spans="1:22" ht="15" customHeight="1" thickBot="1" x14ac:dyDescent="0.4">
      <c r="A4" s="139"/>
      <c r="B4" s="580" t="s">
        <v>479</v>
      </c>
      <c r="C4" s="590" t="s">
        <v>14</v>
      </c>
      <c r="D4" s="621"/>
      <c r="E4" s="622"/>
      <c r="F4" s="314" t="s">
        <v>363</v>
      </c>
      <c r="G4" s="318" t="str">
        <f>T4</f>
        <v>Valid</v>
      </c>
      <c r="H4" s="277"/>
      <c r="I4" s="277"/>
      <c r="J4" s="331"/>
      <c r="K4" s="332"/>
      <c r="L4" s="19"/>
      <c r="M4" s="619" t="s">
        <v>361</v>
      </c>
      <c r="N4" s="620"/>
      <c r="O4" s="620"/>
      <c r="P4" s="620"/>
      <c r="Q4" s="620"/>
      <c r="R4" s="130"/>
      <c r="S4" s="130"/>
      <c r="T4" s="33" t="str">
        <f>IF(V4=201,"Valid","Invalid")</f>
        <v>Valid</v>
      </c>
      <c r="U4" s="124"/>
      <c r="V4" s="124">
        <f>COUNTIF(V11:V211,"Valid")</f>
        <v>201</v>
      </c>
    </row>
    <row r="5" spans="1:22" x14ac:dyDescent="0.35">
      <c r="A5" s="139"/>
      <c r="B5" s="599"/>
      <c r="C5" s="623"/>
      <c r="D5" s="624"/>
      <c r="E5" s="625"/>
      <c r="F5" s="278"/>
      <c r="G5" s="278"/>
      <c r="H5" s="278"/>
      <c r="I5" s="278"/>
      <c r="J5" s="278"/>
      <c r="K5" s="329"/>
      <c r="L5" s="125"/>
      <c r="M5" s="125"/>
      <c r="N5" s="125"/>
      <c r="O5" s="125"/>
      <c r="P5" s="125"/>
      <c r="Q5" s="125"/>
      <c r="R5" s="125"/>
      <c r="S5" s="125"/>
      <c r="T5" s="125"/>
      <c r="U5" s="125"/>
      <c r="V5" s="24"/>
    </row>
    <row r="6" spans="1:22" s="126" customFormat="1" x14ac:dyDescent="0.35">
      <c r="A6" s="139"/>
      <c r="B6" s="599"/>
      <c r="C6" s="623"/>
      <c r="D6" s="624"/>
      <c r="E6" s="625"/>
      <c r="F6" s="278"/>
      <c r="G6" s="278"/>
      <c r="H6" s="278"/>
      <c r="I6" s="278"/>
      <c r="J6" s="278"/>
      <c r="K6" s="329"/>
      <c r="L6" s="125"/>
      <c r="M6" s="125"/>
      <c r="N6" s="125"/>
      <c r="O6" s="125"/>
      <c r="P6" s="125"/>
      <c r="Q6" s="125"/>
      <c r="R6" s="125"/>
      <c r="S6" s="125"/>
      <c r="T6" s="125"/>
      <c r="U6" s="125"/>
      <c r="V6" s="24"/>
    </row>
    <row r="7" spans="1:22" s="40" customFormat="1" ht="15" thickBot="1" x14ac:dyDescent="0.4">
      <c r="A7" s="140"/>
      <c r="B7" s="600"/>
      <c r="C7" s="626"/>
      <c r="D7" s="627"/>
      <c r="E7" s="628"/>
      <c r="F7" s="279"/>
      <c r="G7" s="279"/>
      <c r="H7" s="279"/>
      <c r="I7" s="279"/>
      <c r="J7" s="279"/>
      <c r="K7" s="330"/>
      <c r="L7" s="25"/>
      <c r="M7" s="616" t="s">
        <v>392</v>
      </c>
      <c r="N7" s="617"/>
      <c r="O7" s="617"/>
      <c r="P7" s="617"/>
      <c r="Q7" s="617"/>
      <c r="R7" s="617"/>
      <c r="S7" s="617"/>
      <c r="T7" s="617"/>
      <c r="U7" s="617"/>
      <c r="V7" s="618"/>
    </row>
    <row r="8" spans="1:22" s="40" customFormat="1" ht="15" thickBot="1" x14ac:dyDescent="0.4">
      <c r="A8" s="140"/>
      <c r="B8" s="333"/>
      <c r="C8" s="279"/>
      <c r="D8" s="279"/>
      <c r="E8" s="279"/>
      <c r="F8" s="279"/>
      <c r="G8" s="279"/>
      <c r="H8" s="279"/>
      <c r="I8" s="279"/>
      <c r="J8" s="279"/>
      <c r="K8" s="330"/>
      <c r="L8" s="25"/>
      <c r="M8" s="25"/>
      <c r="N8" s="142"/>
      <c r="O8" s="142"/>
      <c r="P8" s="142"/>
      <c r="Q8" s="142"/>
      <c r="R8" s="142"/>
      <c r="S8" s="142"/>
      <c r="T8" s="142"/>
      <c r="U8" s="142"/>
      <c r="V8" s="143"/>
    </row>
    <row r="9" spans="1:22" s="40" customFormat="1" ht="15" thickBot="1" x14ac:dyDescent="0.4">
      <c r="A9" s="140"/>
      <c r="B9" s="333"/>
      <c r="C9" s="313" t="s">
        <v>483</v>
      </c>
      <c r="D9" s="313" t="s">
        <v>484</v>
      </c>
      <c r="E9" s="313" t="s">
        <v>485</v>
      </c>
      <c r="F9" s="313" t="s">
        <v>486</v>
      </c>
      <c r="G9" s="313" t="s">
        <v>487</v>
      </c>
      <c r="H9" s="290" t="s">
        <v>488</v>
      </c>
      <c r="I9" s="276" t="s">
        <v>489</v>
      </c>
      <c r="J9" s="279"/>
      <c r="K9" s="330"/>
      <c r="L9" s="25"/>
      <c r="M9" s="25"/>
      <c r="N9" s="142"/>
      <c r="O9" s="142"/>
      <c r="P9" s="142"/>
      <c r="Q9" s="142"/>
      <c r="R9" s="142"/>
      <c r="S9" s="142"/>
      <c r="T9" s="142"/>
      <c r="U9" s="142"/>
      <c r="V9" s="143"/>
    </row>
    <row r="10" spans="1:22" ht="56.5" customHeight="1" thickBot="1" x14ac:dyDescent="0.4">
      <c r="A10" s="139"/>
      <c r="B10" s="334" t="s">
        <v>99</v>
      </c>
      <c r="C10" s="314" t="s">
        <v>454</v>
      </c>
      <c r="D10" s="313" t="s">
        <v>455</v>
      </c>
      <c r="E10" s="313" t="s">
        <v>362</v>
      </c>
      <c r="F10" s="313" t="s">
        <v>456</v>
      </c>
      <c r="G10" s="313" t="s">
        <v>457</v>
      </c>
      <c r="H10" s="313" t="s">
        <v>502</v>
      </c>
      <c r="I10" s="313" t="s">
        <v>503</v>
      </c>
      <c r="J10" s="307"/>
      <c r="K10" s="425" t="str">
        <f>K211</f>
        <v/>
      </c>
      <c r="L10" s="131"/>
      <c r="M10" s="20" t="s">
        <v>403</v>
      </c>
      <c r="N10" s="18" t="s">
        <v>365</v>
      </c>
      <c r="O10" s="18" t="s">
        <v>355</v>
      </c>
      <c r="P10" s="18" t="s">
        <v>356</v>
      </c>
      <c r="Q10" s="21" t="s">
        <v>357</v>
      </c>
      <c r="R10" s="21" t="s">
        <v>358</v>
      </c>
      <c r="S10" s="21" t="s">
        <v>359</v>
      </c>
      <c r="T10" s="129" t="s">
        <v>98</v>
      </c>
      <c r="U10" s="41" t="s">
        <v>442</v>
      </c>
      <c r="V10" s="22" t="s">
        <v>360</v>
      </c>
    </row>
    <row r="11" spans="1:22" ht="15" thickBot="1" x14ac:dyDescent="0.4">
      <c r="A11" s="139"/>
      <c r="B11" s="319">
        <v>1</v>
      </c>
      <c r="C11" s="416"/>
      <c r="D11" s="407"/>
      <c r="E11" s="407"/>
      <c r="F11" s="407"/>
      <c r="G11" s="431"/>
      <c r="H11" s="431"/>
      <c r="I11" s="431"/>
      <c r="J11" s="258"/>
      <c r="K11" s="426" t="str">
        <f>IF(V11="Invalid", IF(U11=0,"Field (e) should be equal to (f) + (g)","Missing data, please fill out all fields (a) to (g)"),"")</f>
        <v/>
      </c>
      <c r="L11" s="131"/>
      <c r="M11" s="30">
        <f>--(C11&lt;&gt;"")</f>
        <v>0</v>
      </c>
      <c r="N11" s="23">
        <f>IF(OR(D11="Please choose an option:",D11=""), 0,1)</f>
        <v>0</v>
      </c>
      <c r="O11" s="23">
        <f>IF(OR(E11="Please choose an option:",E11=""),0,1)</f>
        <v>0</v>
      </c>
      <c r="P11" s="23">
        <f>IF(OR(F11="Please choose an option:",F11=""),0,1)</f>
        <v>0</v>
      </c>
      <c r="Q11" s="23">
        <f>IF(G11="",0,1)</f>
        <v>0</v>
      </c>
      <c r="R11" s="23">
        <f>IF(H11="",0,1)</f>
        <v>0</v>
      </c>
      <c r="S11" s="23">
        <f>IF(I11="",0,1)</f>
        <v>0</v>
      </c>
      <c r="T11" s="23">
        <f>SUM(M11:S11)+U11</f>
        <v>1</v>
      </c>
      <c r="U11" s="132">
        <f>IF(OR(SUM(H11,I11)=G11,AND(G11=0,H11=0,I11=0)),1,0)</f>
        <v>1</v>
      </c>
      <c r="V11" s="26" t="str">
        <f>IF(OR(T11=8,T11=0, AND(M11=0,N11=0,O11=0,P11=0,Q11=0,R11=0,S11=0)), "Valid", "Invalid")</f>
        <v>Valid</v>
      </c>
    </row>
    <row r="12" spans="1:22" ht="15" thickBot="1" x14ac:dyDescent="0.4">
      <c r="A12" s="139"/>
      <c r="B12" s="319">
        <f>B11+1</f>
        <v>2</v>
      </c>
      <c r="C12" s="416"/>
      <c r="D12" s="407"/>
      <c r="E12" s="407"/>
      <c r="F12" s="407"/>
      <c r="G12" s="431"/>
      <c r="H12" s="431"/>
      <c r="I12" s="431"/>
      <c r="J12" s="258"/>
      <c r="K12" s="426" t="str">
        <f t="shared" ref="K12:K75" si="0">IF(V12="Invalid", IF(U12=0,"Field (e) should be equal to (f) + (g)","Missing data, please fill out all fields (a) to (g)"),"")</f>
        <v/>
      </c>
      <c r="L12" s="131"/>
      <c r="M12" s="30">
        <f t="shared" ref="M12:M75" si="1">--(C12&lt;&gt;"")</f>
        <v>0</v>
      </c>
      <c r="N12" s="23">
        <f t="shared" ref="N12:N75" si="2">IF(OR(D12="Please choose an option:",D12=""), 0,1)</f>
        <v>0</v>
      </c>
      <c r="O12" s="23">
        <f t="shared" ref="O12:O75" si="3">IF(OR(E12="Please choose an option:",E12=""),0,1)</f>
        <v>0</v>
      </c>
      <c r="P12" s="23">
        <f t="shared" ref="P12:P75" si="4">IF(OR(F12="Please choose an option:",F12=""),0,1)</f>
        <v>0</v>
      </c>
      <c r="Q12" s="23">
        <f t="shared" ref="Q12:Q75" si="5">IF(G12="",0,1)</f>
        <v>0</v>
      </c>
      <c r="R12" s="23">
        <f t="shared" ref="R12:R75" si="6">IF(H12="",0,1)</f>
        <v>0</v>
      </c>
      <c r="S12" s="23">
        <f t="shared" ref="S12:S75" si="7">IF(I12="",0,1)</f>
        <v>0</v>
      </c>
      <c r="T12" s="23">
        <f t="shared" ref="T12:T75" si="8">SUM(M12:S12)+U12</f>
        <v>1</v>
      </c>
      <c r="U12" s="144">
        <f t="shared" ref="U12:U75" si="9">IF(OR(SUM(H12,I12)=G12,AND(G12=0,H12=0,I12=0)),1,0)</f>
        <v>1</v>
      </c>
      <c r="V12" s="26" t="str">
        <f t="shared" ref="V12:V75" si="10">IF(OR(T12=8,T12=0, AND(M12=0,N12=0,O12=0,P12=0,Q12=0,R12=0,S12=0)), "Valid", "Invalid")</f>
        <v>Valid</v>
      </c>
    </row>
    <row r="13" spans="1:22" ht="15" thickBot="1" x14ac:dyDescent="0.4">
      <c r="A13" s="139"/>
      <c r="B13" s="319">
        <f t="shared" ref="B13:B76" si="11">B12+1</f>
        <v>3</v>
      </c>
      <c r="C13" s="409"/>
      <c r="D13" s="407"/>
      <c r="E13" s="407"/>
      <c r="F13" s="407"/>
      <c r="G13" s="431"/>
      <c r="H13" s="431"/>
      <c r="I13" s="431"/>
      <c r="J13" s="258"/>
      <c r="K13" s="426" t="str">
        <f t="shared" si="0"/>
        <v/>
      </c>
      <c r="L13" s="131"/>
      <c r="M13" s="30">
        <f t="shared" si="1"/>
        <v>0</v>
      </c>
      <c r="N13" s="23">
        <f t="shared" si="2"/>
        <v>0</v>
      </c>
      <c r="O13" s="23">
        <f t="shared" si="3"/>
        <v>0</v>
      </c>
      <c r="P13" s="23">
        <f t="shared" si="4"/>
        <v>0</v>
      </c>
      <c r="Q13" s="23">
        <f t="shared" si="5"/>
        <v>0</v>
      </c>
      <c r="R13" s="23">
        <f t="shared" si="6"/>
        <v>0</v>
      </c>
      <c r="S13" s="23">
        <f t="shared" si="7"/>
        <v>0</v>
      </c>
      <c r="T13" s="23">
        <f t="shared" si="8"/>
        <v>1</v>
      </c>
      <c r="U13" s="144">
        <f t="shared" si="9"/>
        <v>1</v>
      </c>
      <c r="V13" s="26" t="str">
        <f t="shared" si="10"/>
        <v>Valid</v>
      </c>
    </row>
    <row r="14" spans="1:22" ht="15" thickBot="1" x14ac:dyDescent="0.4">
      <c r="A14" s="139"/>
      <c r="B14" s="319">
        <f t="shared" si="11"/>
        <v>4</v>
      </c>
      <c r="C14" s="409"/>
      <c r="D14" s="407"/>
      <c r="E14" s="407"/>
      <c r="F14" s="407"/>
      <c r="G14" s="431"/>
      <c r="H14" s="431"/>
      <c r="I14" s="431"/>
      <c r="J14" s="258"/>
      <c r="K14" s="426" t="str">
        <f t="shared" si="0"/>
        <v/>
      </c>
      <c r="L14" s="131"/>
      <c r="M14" s="30">
        <f t="shared" si="1"/>
        <v>0</v>
      </c>
      <c r="N14" s="23">
        <f t="shared" si="2"/>
        <v>0</v>
      </c>
      <c r="O14" s="23">
        <f t="shared" si="3"/>
        <v>0</v>
      </c>
      <c r="P14" s="23">
        <f t="shared" si="4"/>
        <v>0</v>
      </c>
      <c r="Q14" s="23">
        <f t="shared" si="5"/>
        <v>0</v>
      </c>
      <c r="R14" s="23">
        <f t="shared" si="6"/>
        <v>0</v>
      </c>
      <c r="S14" s="23">
        <f t="shared" si="7"/>
        <v>0</v>
      </c>
      <c r="T14" s="23">
        <f t="shared" si="8"/>
        <v>1</v>
      </c>
      <c r="U14" s="144">
        <f t="shared" si="9"/>
        <v>1</v>
      </c>
      <c r="V14" s="26" t="str">
        <f t="shared" si="10"/>
        <v>Valid</v>
      </c>
    </row>
    <row r="15" spans="1:22" ht="15" thickBot="1" x14ac:dyDescent="0.4">
      <c r="A15" s="139"/>
      <c r="B15" s="319">
        <f t="shared" si="11"/>
        <v>5</v>
      </c>
      <c r="C15" s="409"/>
      <c r="D15" s="407"/>
      <c r="E15" s="407"/>
      <c r="F15" s="407"/>
      <c r="G15" s="431"/>
      <c r="H15" s="431"/>
      <c r="I15" s="431"/>
      <c r="J15" s="258"/>
      <c r="K15" s="426" t="str">
        <f t="shared" si="0"/>
        <v/>
      </c>
      <c r="L15" s="131"/>
      <c r="M15" s="30">
        <f t="shared" si="1"/>
        <v>0</v>
      </c>
      <c r="N15" s="23">
        <f t="shared" si="2"/>
        <v>0</v>
      </c>
      <c r="O15" s="23">
        <f t="shared" si="3"/>
        <v>0</v>
      </c>
      <c r="P15" s="23">
        <f t="shared" si="4"/>
        <v>0</v>
      </c>
      <c r="Q15" s="23">
        <f t="shared" si="5"/>
        <v>0</v>
      </c>
      <c r="R15" s="23">
        <f t="shared" si="6"/>
        <v>0</v>
      </c>
      <c r="S15" s="23">
        <f t="shared" si="7"/>
        <v>0</v>
      </c>
      <c r="T15" s="23">
        <f t="shared" si="8"/>
        <v>1</v>
      </c>
      <c r="U15" s="144">
        <f t="shared" si="9"/>
        <v>1</v>
      </c>
      <c r="V15" s="26" t="str">
        <f t="shared" si="10"/>
        <v>Valid</v>
      </c>
    </row>
    <row r="16" spans="1:22" ht="15" thickBot="1" x14ac:dyDescent="0.4">
      <c r="A16" s="139"/>
      <c r="B16" s="319">
        <f t="shared" si="11"/>
        <v>6</v>
      </c>
      <c r="C16" s="409"/>
      <c r="D16" s="407"/>
      <c r="E16" s="407"/>
      <c r="F16" s="407"/>
      <c r="G16" s="431"/>
      <c r="H16" s="431"/>
      <c r="I16" s="431"/>
      <c r="J16" s="258"/>
      <c r="K16" s="426" t="str">
        <f t="shared" si="0"/>
        <v/>
      </c>
      <c r="L16" s="131"/>
      <c r="M16" s="30">
        <f t="shared" si="1"/>
        <v>0</v>
      </c>
      <c r="N16" s="23">
        <f t="shared" si="2"/>
        <v>0</v>
      </c>
      <c r="O16" s="23">
        <f t="shared" si="3"/>
        <v>0</v>
      </c>
      <c r="P16" s="23">
        <f t="shared" si="4"/>
        <v>0</v>
      </c>
      <c r="Q16" s="23">
        <f t="shared" si="5"/>
        <v>0</v>
      </c>
      <c r="R16" s="23">
        <f t="shared" si="6"/>
        <v>0</v>
      </c>
      <c r="S16" s="23">
        <f t="shared" si="7"/>
        <v>0</v>
      </c>
      <c r="T16" s="23">
        <f t="shared" si="8"/>
        <v>1</v>
      </c>
      <c r="U16" s="144">
        <f t="shared" si="9"/>
        <v>1</v>
      </c>
      <c r="V16" s="26" t="str">
        <f t="shared" si="10"/>
        <v>Valid</v>
      </c>
    </row>
    <row r="17" spans="1:22" ht="15" thickBot="1" x14ac:dyDescent="0.4">
      <c r="A17" s="139"/>
      <c r="B17" s="319">
        <f t="shared" si="11"/>
        <v>7</v>
      </c>
      <c r="C17" s="409"/>
      <c r="D17" s="407"/>
      <c r="E17" s="407"/>
      <c r="F17" s="407"/>
      <c r="G17" s="431"/>
      <c r="H17" s="431"/>
      <c r="I17" s="431"/>
      <c r="J17" s="258"/>
      <c r="K17" s="426" t="str">
        <f t="shared" si="0"/>
        <v/>
      </c>
      <c r="L17" s="131"/>
      <c r="M17" s="30">
        <f t="shared" si="1"/>
        <v>0</v>
      </c>
      <c r="N17" s="23">
        <f t="shared" si="2"/>
        <v>0</v>
      </c>
      <c r="O17" s="23">
        <f t="shared" si="3"/>
        <v>0</v>
      </c>
      <c r="P17" s="23">
        <f t="shared" si="4"/>
        <v>0</v>
      </c>
      <c r="Q17" s="23">
        <f t="shared" si="5"/>
        <v>0</v>
      </c>
      <c r="R17" s="23">
        <f t="shared" si="6"/>
        <v>0</v>
      </c>
      <c r="S17" s="23">
        <f t="shared" si="7"/>
        <v>0</v>
      </c>
      <c r="T17" s="23">
        <f t="shared" si="8"/>
        <v>1</v>
      </c>
      <c r="U17" s="144">
        <f t="shared" si="9"/>
        <v>1</v>
      </c>
      <c r="V17" s="26" t="str">
        <f t="shared" si="10"/>
        <v>Valid</v>
      </c>
    </row>
    <row r="18" spans="1:22" ht="15" thickBot="1" x14ac:dyDescent="0.4">
      <c r="A18" s="139"/>
      <c r="B18" s="319">
        <f t="shared" si="11"/>
        <v>8</v>
      </c>
      <c r="C18" s="409"/>
      <c r="D18" s="407"/>
      <c r="E18" s="407"/>
      <c r="F18" s="407"/>
      <c r="G18" s="431"/>
      <c r="H18" s="431"/>
      <c r="I18" s="431"/>
      <c r="J18" s="258"/>
      <c r="K18" s="426" t="str">
        <f t="shared" si="0"/>
        <v/>
      </c>
      <c r="L18" s="131"/>
      <c r="M18" s="30">
        <f t="shared" si="1"/>
        <v>0</v>
      </c>
      <c r="N18" s="23">
        <f t="shared" si="2"/>
        <v>0</v>
      </c>
      <c r="O18" s="23">
        <f t="shared" si="3"/>
        <v>0</v>
      </c>
      <c r="P18" s="23">
        <f t="shared" si="4"/>
        <v>0</v>
      </c>
      <c r="Q18" s="23">
        <f t="shared" si="5"/>
        <v>0</v>
      </c>
      <c r="R18" s="23">
        <f t="shared" si="6"/>
        <v>0</v>
      </c>
      <c r="S18" s="23">
        <f t="shared" si="7"/>
        <v>0</v>
      </c>
      <c r="T18" s="23">
        <f t="shared" si="8"/>
        <v>1</v>
      </c>
      <c r="U18" s="144">
        <f t="shared" si="9"/>
        <v>1</v>
      </c>
      <c r="V18" s="26" t="str">
        <f t="shared" si="10"/>
        <v>Valid</v>
      </c>
    </row>
    <row r="19" spans="1:22" ht="15" thickBot="1" x14ac:dyDescent="0.4">
      <c r="A19" s="139"/>
      <c r="B19" s="319">
        <f t="shared" si="11"/>
        <v>9</v>
      </c>
      <c r="C19" s="409"/>
      <c r="D19" s="407"/>
      <c r="E19" s="407"/>
      <c r="F19" s="407"/>
      <c r="G19" s="431"/>
      <c r="H19" s="431"/>
      <c r="I19" s="431"/>
      <c r="J19" s="258"/>
      <c r="K19" s="426" t="str">
        <f t="shared" si="0"/>
        <v/>
      </c>
      <c r="L19" s="131"/>
      <c r="M19" s="30">
        <f t="shared" si="1"/>
        <v>0</v>
      </c>
      <c r="N19" s="23">
        <f t="shared" si="2"/>
        <v>0</v>
      </c>
      <c r="O19" s="23">
        <f t="shared" si="3"/>
        <v>0</v>
      </c>
      <c r="P19" s="23">
        <f t="shared" si="4"/>
        <v>0</v>
      </c>
      <c r="Q19" s="23">
        <f t="shared" si="5"/>
        <v>0</v>
      </c>
      <c r="R19" s="23">
        <f t="shared" si="6"/>
        <v>0</v>
      </c>
      <c r="S19" s="23">
        <f t="shared" si="7"/>
        <v>0</v>
      </c>
      <c r="T19" s="23">
        <f t="shared" si="8"/>
        <v>1</v>
      </c>
      <c r="U19" s="144">
        <f t="shared" si="9"/>
        <v>1</v>
      </c>
      <c r="V19" s="26" t="str">
        <f t="shared" si="10"/>
        <v>Valid</v>
      </c>
    </row>
    <row r="20" spans="1:22" ht="15" thickBot="1" x14ac:dyDescent="0.4">
      <c r="A20" s="139"/>
      <c r="B20" s="319">
        <f t="shared" si="11"/>
        <v>10</v>
      </c>
      <c r="C20" s="409"/>
      <c r="D20" s="407"/>
      <c r="E20" s="407"/>
      <c r="F20" s="407"/>
      <c r="G20" s="431"/>
      <c r="H20" s="431"/>
      <c r="I20" s="431"/>
      <c r="J20" s="258"/>
      <c r="K20" s="426" t="str">
        <f t="shared" si="0"/>
        <v/>
      </c>
      <c r="L20" s="131"/>
      <c r="M20" s="30">
        <f t="shared" si="1"/>
        <v>0</v>
      </c>
      <c r="N20" s="23">
        <f t="shared" si="2"/>
        <v>0</v>
      </c>
      <c r="O20" s="23">
        <f t="shared" si="3"/>
        <v>0</v>
      </c>
      <c r="P20" s="23">
        <f t="shared" si="4"/>
        <v>0</v>
      </c>
      <c r="Q20" s="23">
        <f t="shared" si="5"/>
        <v>0</v>
      </c>
      <c r="R20" s="23">
        <f t="shared" si="6"/>
        <v>0</v>
      </c>
      <c r="S20" s="23">
        <f t="shared" si="7"/>
        <v>0</v>
      </c>
      <c r="T20" s="23">
        <f t="shared" si="8"/>
        <v>1</v>
      </c>
      <c r="U20" s="144">
        <f t="shared" si="9"/>
        <v>1</v>
      </c>
      <c r="V20" s="26" t="str">
        <f t="shared" si="10"/>
        <v>Valid</v>
      </c>
    </row>
    <row r="21" spans="1:22" ht="15" thickBot="1" x14ac:dyDescent="0.4">
      <c r="A21" s="139"/>
      <c r="B21" s="319">
        <f t="shared" si="11"/>
        <v>11</v>
      </c>
      <c r="C21" s="409"/>
      <c r="D21" s="407"/>
      <c r="E21" s="407"/>
      <c r="F21" s="407"/>
      <c r="G21" s="431"/>
      <c r="H21" s="431"/>
      <c r="I21" s="431"/>
      <c r="J21" s="258"/>
      <c r="K21" s="426" t="str">
        <f t="shared" si="0"/>
        <v/>
      </c>
      <c r="L21" s="131"/>
      <c r="M21" s="30">
        <f t="shared" si="1"/>
        <v>0</v>
      </c>
      <c r="N21" s="23">
        <f t="shared" si="2"/>
        <v>0</v>
      </c>
      <c r="O21" s="23">
        <f t="shared" si="3"/>
        <v>0</v>
      </c>
      <c r="P21" s="23">
        <f t="shared" si="4"/>
        <v>0</v>
      </c>
      <c r="Q21" s="23">
        <f t="shared" si="5"/>
        <v>0</v>
      </c>
      <c r="R21" s="23">
        <f t="shared" si="6"/>
        <v>0</v>
      </c>
      <c r="S21" s="23">
        <f t="shared" si="7"/>
        <v>0</v>
      </c>
      <c r="T21" s="23">
        <f t="shared" si="8"/>
        <v>1</v>
      </c>
      <c r="U21" s="144">
        <f t="shared" si="9"/>
        <v>1</v>
      </c>
      <c r="V21" s="26" t="str">
        <f t="shared" si="10"/>
        <v>Valid</v>
      </c>
    </row>
    <row r="22" spans="1:22" ht="15" thickBot="1" x14ac:dyDescent="0.4">
      <c r="A22" s="139"/>
      <c r="B22" s="319">
        <f t="shared" si="11"/>
        <v>12</v>
      </c>
      <c r="C22" s="409"/>
      <c r="D22" s="407"/>
      <c r="E22" s="407"/>
      <c r="F22" s="407"/>
      <c r="G22" s="431"/>
      <c r="H22" s="431"/>
      <c r="I22" s="431"/>
      <c r="J22" s="258"/>
      <c r="K22" s="426" t="str">
        <f t="shared" si="0"/>
        <v/>
      </c>
      <c r="L22" s="131"/>
      <c r="M22" s="30">
        <f t="shared" si="1"/>
        <v>0</v>
      </c>
      <c r="N22" s="23">
        <f t="shared" si="2"/>
        <v>0</v>
      </c>
      <c r="O22" s="23">
        <f t="shared" si="3"/>
        <v>0</v>
      </c>
      <c r="P22" s="23">
        <f t="shared" si="4"/>
        <v>0</v>
      </c>
      <c r="Q22" s="23">
        <f t="shared" si="5"/>
        <v>0</v>
      </c>
      <c r="R22" s="23">
        <f t="shared" si="6"/>
        <v>0</v>
      </c>
      <c r="S22" s="23">
        <f t="shared" si="7"/>
        <v>0</v>
      </c>
      <c r="T22" s="23">
        <f t="shared" si="8"/>
        <v>1</v>
      </c>
      <c r="U22" s="144">
        <f t="shared" si="9"/>
        <v>1</v>
      </c>
      <c r="V22" s="26" t="str">
        <f t="shared" si="10"/>
        <v>Valid</v>
      </c>
    </row>
    <row r="23" spans="1:22" ht="15" thickBot="1" x14ac:dyDescent="0.4">
      <c r="A23" s="139"/>
      <c r="B23" s="319">
        <f t="shared" si="11"/>
        <v>13</v>
      </c>
      <c r="C23" s="409"/>
      <c r="D23" s="407"/>
      <c r="E23" s="407"/>
      <c r="F23" s="407"/>
      <c r="G23" s="431"/>
      <c r="H23" s="431"/>
      <c r="I23" s="431"/>
      <c r="J23" s="258"/>
      <c r="K23" s="426" t="str">
        <f t="shared" si="0"/>
        <v/>
      </c>
      <c r="L23" s="131"/>
      <c r="M23" s="30">
        <f t="shared" si="1"/>
        <v>0</v>
      </c>
      <c r="N23" s="23">
        <f t="shared" si="2"/>
        <v>0</v>
      </c>
      <c r="O23" s="23">
        <f t="shared" si="3"/>
        <v>0</v>
      </c>
      <c r="P23" s="23">
        <f t="shared" si="4"/>
        <v>0</v>
      </c>
      <c r="Q23" s="23">
        <f t="shared" si="5"/>
        <v>0</v>
      </c>
      <c r="R23" s="23">
        <f t="shared" si="6"/>
        <v>0</v>
      </c>
      <c r="S23" s="23">
        <f t="shared" si="7"/>
        <v>0</v>
      </c>
      <c r="T23" s="23">
        <f t="shared" si="8"/>
        <v>1</v>
      </c>
      <c r="U23" s="144">
        <f t="shared" si="9"/>
        <v>1</v>
      </c>
      <c r="V23" s="26" t="str">
        <f t="shared" si="10"/>
        <v>Valid</v>
      </c>
    </row>
    <row r="24" spans="1:22" ht="15" thickBot="1" x14ac:dyDescent="0.4">
      <c r="A24" s="139"/>
      <c r="B24" s="319">
        <f t="shared" si="11"/>
        <v>14</v>
      </c>
      <c r="C24" s="409"/>
      <c r="D24" s="407"/>
      <c r="E24" s="407"/>
      <c r="F24" s="407"/>
      <c r="G24" s="431"/>
      <c r="H24" s="431"/>
      <c r="I24" s="431"/>
      <c r="J24" s="258"/>
      <c r="K24" s="426" t="str">
        <f t="shared" si="0"/>
        <v/>
      </c>
      <c r="L24" s="131"/>
      <c r="M24" s="30">
        <f t="shared" si="1"/>
        <v>0</v>
      </c>
      <c r="N24" s="23">
        <f t="shared" si="2"/>
        <v>0</v>
      </c>
      <c r="O24" s="23">
        <f t="shared" si="3"/>
        <v>0</v>
      </c>
      <c r="P24" s="23">
        <f t="shared" si="4"/>
        <v>0</v>
      </c>
      <c r="Q24" s="23">
        <f t="shared" si="5"/>
        <v>0</v>
      </c>
      <c r="R24" s="23">
        <f t="shared" si="6"/>
        <v>0</v>
      </c>
      <c r="S24" s="23">
        <f t="shared" si="7"/>
        <v>0</v>
      </c>
      <c r="T24" s="23">
        <f t="shared" si="8"/>
        <v>1</v>
      </c>
      <c r="U24" s="144">
        <f t="shared" si="9"/>
        <v>1</v>
      </c>
      <c r="V24" s="26" t="str">
        <f t="shared" si="10"/>
        <v>Valid</v>
      </c>
    </row>
    <row r="25" spans="1:22" ht="15" thickBot="1" x14ac:dyDescent="0.4">
      <c r="A25" s="139"/>
      <c r="B25" s="319">
        <f t="shared" si="11"/>
        <v>15</v>
      </c>
      <c r="C25" s="409"/>
      <c r="D25" s="407"/>
      <c r="E25" s="407"/>
      <c r="F25" s="407"/>
      <c r="G25" s="431"/>
      <c r="H25" s="431"/>
      <c r="I25" s="431"/>
      <c r="J25" s="258"/>
      <c r="K25" s="426" t="str">
        <f t="shared" si="0"/>
        <v/>
      </c>
      <c r="L25" s="131"/>
      <c r="M25" s="30">
        <f t="shared" si="1"/>
        <v>0</v>
      </c>
      <c r="N25" s="23">
        <f t="shared" si="2"/>
        <v>0</v>
      </c>
      <c r="O25" s="23">
        <f t="shared" si="3"/>
        <v>0</v>
      </c>
      <c r="P25" s="23">
        <f t="shared" si="4"/>
        <v>0</v>
      </c>
      <c r="Q25" s="23">
        <f t="shared" si="5"/>
        <v>0</v>
      </c>
      <c r="R25" s="23">
        <f t="shared" si="6"/>
        <v>0</v>
      </c>
      <c r="S25" s="23">
        <f t="shared" si="7"/>
        <v>0</v>
      </c>
      <c r="T25" s="23">
        <f t="shared" si="8"/>
        <v>1</v>
      </c>
      <c r="U25" s="144">
        <f t="shared" si="9"/>
        <v>1</v>
      </c>
      <c r="V25" s="26" t="str">
        <f t="shared" si="10"/>
        <v>Valid</v>
      </c>
    </row>
    <row r="26" spans="1:22" ht="15" thickBot="1" x14ac:dyDescent="0.4">
      <c r="A26" s="139"/>
      <c r="B26" s="319">
        <f t="shared" si="11"/>
        <v>16</v>
      </c>
      <c r="C26" s="409"/>
      <c r="D26" s="407"/>
      <c r="E26" s="407"/>
      <c r="F26" s="407"/>
      <c r="G26" s="431"/>
      <c r="H26" s="431"/>
      <c r="I26" s="431"/>
      <c r="J26" s="258"/>
      <c r="K26" s="426" t="str">
        <f t="shared" si="0"/>
        <v/>
      </c>
      <c r="L26" s="131"/>
      <c r="M26" s="30">
        <f t="shared" si="1"/>
        <v>0</v>
      </c>
      <c r="N26" s="23">
        <f t="shared" si="2"/>
        <v>0</v>
      </c>
      <c r="O26" s="23">
        <f t="shared" si="3"/>
        <v>0</v>
      </c>
      <c r="P26" s="23">
        <f t="shared" si="4"/>
        <v>0</v>
      </c>
      <c r="Q26" s="23">
        <f t="shared" si="5"/>
        <v>0</v>
      </c>
      <c r="R26" s="23">
        <f t="shared" si="6"/>
        <v>0</v>
      </c>
      <c r="S26" s="23">
        <f t="shared" si="7"/>
        <v>0</v>
      </c>
      <c r="T26" s="23">
        <f t="shared" si="8"/>
        <v>1</v>
      </c>
      <c r="U26" s="144">
        <f t="shared" si="9"/>
        <v>1</v>
      </c>
      <c r="V26" s="26" t="str">
        <f t="shared" si="10"/>
        <v>Valid</v>
      </c>
    </row>
    <row r="27" spans="1:22" ht="15" thickBot="1" x14ac:dyDescent="0.4">
      <c r="A27" s="139"/>
      <c r="B27" s="319">
        <f t="shared" si="11"/>
        <v>17</v>
      </c>
      <c r="C27" s="409"/>
      <c r="D27" s="407"/>
      <c r="E27" s="407"/>
      <c r="F27" s="407"/>
      <c r="G27" s="431"/>
      <c r="H27" s="431"/>
      <c r="I27" s="431"/>
      <c r="J27" s="258"/>
      <c r="K27" s="426" t="str">
        <f t="shared" si="0"/>
        <v/>
      </c>
      <c r="L27" s="131"/>
      <c r="M27" s="30">
        <f t="shared" si="1"/>
        <v>0</v>
      </c>
      <c r="N27" s="23">
        <f t="shared" si="2"/>
        <v>0</v>
      </c>
      <c r="O27" s="23">
        <f t="shared" si="3"/>
        <v>0</v>
      </c>
      <c r="P27" s="23">
        <f t="shared" si="4"/>
        <v>0</v>
      </c>
      <c r="Q27" s="23">
        <f t="shared" si="5"/>
        <v>0</v>
      </c>
      <c r="R27" s="23">
        <f t="shared" si="6"/>
        <v>0</v>
      </c>
      <c r="S27" s="23">
        <f t="shared" si="7"/>
        <v>0</v>
      </c>
      <c r="T27" s="23">
        <f t="shared" si="8"/>
        <v>1</v>
      </c>
      <c r="U27" s="144">
        <f t="shared" si="9"/>
        <v>1</v>
      </c>
      <c r="V27" s="26" t="str">
        <f t="shared" si="10"/>
        <v>Valid</v>
      </c>
    </row>
    <row r="28" spans="1:22" ht="15" thickBot="1" x14ac:dyDescent="0.4">
      <c r="A28" s="139"/>
      <c r="B28" s="319">
        <f t="shared" si="11"/>
        <v>18</v>
      </c>
      <c r="C28" s="409"/>
      <c r="D28" s="407"/>
      <c r="E28" s="407"/>
      <c r="F28" s="407"/>
      <c r="G28" s="431"/>
      <c r="H28" s="431"/>
      <c r="I28" s="431"/>
      <c r="J28" s="258"/>
      <c r="K28" s="426" t="str">
        <f t="shared" si="0"/>
        <v/>
      </c>
      <c r="L28" s="131"/>
      <c r="M28" s="30">
        <f t="shared" si="1"/>
        <v>0</v>
      </c>
      <c r="N28" s="23">
        <f t="shared" si="2"/>
        <v>0</v>
      </c>
      <c r="O28" s="23">
        <f t="shared" si="3"/>
        <v>0</v>
      </c>
      <c r="P28" s="23">
        <f t="shared" si="4"/>
        <v>0</v>
      </c>
      <c r="Q28" s="23">
        <f t="shared" si="5"/>
        <v>0</v>
      </c>
      <c r="R28" s="23">
        <f t="shared" si="6"/>
        <v>0</v>
      </c>
      <c r="S28" s="23">
        <f t="shared" si="7"/>
        <v>0</v>
      </c>
      <c r="T28" s="23">
        <f t="shared" si="8"/>
        <v>1</v>
      </c>
      <c r="U28" s="144">
        <f t="shared" si="9"/>
        <v>1</v>
      </c>
      <c r="V28" s="26" t="str">
        <f t="shared" si="10"/>
        <v>Valid</v>
      </c>
    </row>
    <row r="29" spans="1:22" ht="15" thickBot="1" x14ac:dyDescent="0.4">
      <c r="A29" s="139"/>
      <c r="B29" s="319">
        <f t="shared" si="11"/>
        <v>19</v>
      </c>
      <c r="C29" s="409"/>
      <c r="D29" s="407"/>
      <c r="E29" s="407"/>
      <c r="F29" s="407"/>
      <c r="G29" s="431"/>
      <c r="H29" s="431"/>
      <c r="I29" s="431"/>
      <c r="J29" s="258"/>
      <c r="K29" s="426" t="str">
        <f t="shared" si="0"/>
        <v/>
      </c>
      <c r="L29" s="131"/>
      <c r="M29" s="30">
        <f t="shared" si="1"/>
        <v>0</v>
      </c>
      <c r="N29" s="23">
        <f t="shared" si="2"/>
        <v>0</v>
      </c>
      <c r="O29" s="23">
        <f t="shared" si="3"/>
        <v>0</v>
      </c>
      <c r="P29" s="23">
        <f t="shared" si="4"/>
        <v>0</v>
      </c>
      <c r="Q29" s="23">
        <f t="shared" si="5"/>
        <v>0</v>
      </c>
      <c r="R29" s="23">
        <f t="shared" si="6"/>
        <v>0</v>
      </c>
      <c r="S29" s="23">
        <f t="shared" si="7"/>
        <v>0</v>
      </c>
      <c r="T29" s="23">
        <f t="shared" si="8"/>
        <v>1</v>
      </c>
      <c r="U29" s="144">
        <f t="shared" si="9"/>
        <v>1</v>
      </c>
      <c r="V29" s="26" t="str">
        <f t="shared" si="10"/>
        <v>Valid</v>
      </c>
    </row>
    <row r="30" spans="1:22" ht="15" thickBot="1" x14ac:dyDescent="0.4">
      <c r="A30" s="139"/>
      <c r="B30" s="319">
        <f t="shared" si="11"/>
        <v>20</v>
      </c>
      <c r="C30" s="409"/>
      <c r="D30" s="407"/>
      <c r="E30" s="407"/>
      <c r="F30" s="407"/>
      <c r="G30" s="431"/>
      <c r="H30" s="431"/>
      <c r="I30" s="431"/>
      <c r="J30" s="258"/>
      <c r="K30" s="426" t="str">
        <f t="shared" si="0"/>
        <v/>
      </c>
      <c r="L30" s="131"/>
      <c r="M30" s="30">
        <f t="shared" si="1"/>
        <v>0</v>
      </c>
      <c r="N30" s="23">
        <f t="shared" si="2"/>
        <v>0</v>
      </c>
      <c r="O30" s="23">
        <f t="shared" si="3"/>
        <v>0</v>
      </c>
      <c r="P30" s="23">
        <f t="shared" si="4"/>
        <v>0</v>
      </c>
      <c r="Q30" s="23">
        <f t="shared" si="5"/>
        <v>0</v>
      </c>
      <c r="R30" s="23">
        <f t="shared" si="6"/>
        <v>0</v>
      </c>
      <c r="S30" s="23">
        <f t="shared" si="7"/>
        <v>0</v>
      </c>
      <c r="T30" s="23">
        <f t="shared" si="8"/>
        <v>1</v>
      </c>
      <c r="U30" s="144">
        <f t="shared" si="9"/>
        <v>1</v>
      </c>
      <c r="V30" s="26" t="str">
        <f t="shared" si="10"/>
        <v>Valid</v>
      </c>
    </row>
    <row r="31" spans="1:22" ht="15" thickBot="1" x14ac:dyDescent="0.4">
      <c r="A31" s="139"/>
      <c r="B31" s="319">
        <f t="shared" si="11"/>
        <v>21</v>
      </c>
      <c r="C31" s="409"/>
      <c r="D31" s="407"/>
      <c r="E31" s="407"/>
      <c r="F31" s="407"/>
      <c r="G31" s="431"/>
      <c r="H31" s="431"/>
      <c r="I31" s="431"/>
      <c r="J31" s="258"/>
      <c r="K31" s="426" t="str">
        <f t="shared" si="0"/>
        <v/>
      </c>
      <c r="L31" s="131"/>
      <c r="M31" s="30">
        <f t="shared" si="1"/>
        <v>0</v>
      </c>
      <c r="N31" s="23">
        <f t="shared" si="2"/>
        <v>0</v>
      </c>
      <c r="O31" s="23">
        <f t="shared" si="3"/>
        <v>0</v>
      </c>
      <c r="P31" s="23">
        <f t="shared" si="4"/>
        <v>0</v>
      </c>
      <c r="Q31" s="23">
        <f t="shared" si="5"/>
        <v>0</v>
      </c>
      <c r="R31" s="23">
        <f t="shared" si="6"/>
        <v>0</v>
      </c>
      <c r="S31" s="23">
        <f t="shared" si="7"/>
        <v>0</v>
      </c>
      <c r="T31" s="23">
        <f t="shared" si="8"/>
        <v>1</v>
      </c>
      <c r="U31" s="144">
        <f t="shared" si="9"/>
        <v>1</v>
      </c>
      <c r="V31" s="26" t="str">
        <f t="shared" si="10"/>
        <v>Valid</v>
      </c>
    </row>
    <row r="32" spans="1:22" ht="15" thickBot="1" x14ac:dyDescent="0.4">
      <c r="A32" s="139"/>
      <c r="B32" s="319">
        <f t="shared" si="11"/>
        <v>22</v>
      </c>
      <c r="C32" s="409"/>
      <c r="D32" s="407"/>
      <c r="E32" s="407"/>
      <c r="F32" s="407"/>
      <c r="G32" s="431"/>
      <c r="H32" s="431"/>
      <c r="I32" s="431"/>
      <c r="J32" s="258"/>
      <c r="K32" s="426" t="str">
        <f t="shared" si="0"/>
        <v/>
      </c>
      <c r="L32" s="131"/>
      <c r="M32" s="30">
        <f t="shared" si="1"/>
        <v>0</v>
      </c>
      <c r="N32" s="23">
        <f t="shared" si="2"/>
        <v>0</v>
      </c>
      <c r="O32" s="23">
        <f t="shared" si="3"/>
        <v>0</v>
      </c>
      <c r="P32" s="23">
        <f t="shared" si="4"/>
        <v>0</v>
      </c>
      <c r="Q32" s="23">
        <f t="shared" si="5"/>
        <v>0</v>
      </c>
      <c r="R32" s="23">
        <f t="shared" si="6"/>
        <v>0</v>
      </c>
      <c r="S32" s="23">
        <f t="shared" si="7"/>
        <v>0</v>
      </c>
      <c r="T32" s="23">
        <f t="shared" si="8"/>
        <v>1</v>
      </c>
      <c r="U32" s="144">
        <f t="shared" si="9"/>
        <v>1</v>
      </c>
      <c r="V32" s="26" t="str">
        <f t="shared" si="10"/>
        <v>Valid</v>
      </c>
    </row>
    <row r="33" spans="1:22" ht="15" thickBot="1" x14ac:dyDescent="0.4">
      <c r="A33" s="139"/>
      <c r="B33" s="319">
        <f t="shared" si="11"/>
        <v>23</v>
      </c>
      <c r="C33" s="409"/>
      <c r="D33" s="407"/>
      <c r="E33" s="407"/>
      <c r="F33" s="407"/>
      <c r="G33" s="431"/>
      <c r="H33" s="431"/>
      <c r="I33" s="431"/>
      <c r="J33" s="258"/>
      <c r="K33" s="426" t="str">
        <f t="shared" si="0"/>
        <v/>
      </c>
      <c r="L33" s="131"/>
      <c r="M33" s="30">
        <f t="shared" si="1"/>
        <v>0</v>
      </c>
      <c r="N33" s="23">
        <f t="shared" si="2"/>
        <v>0</v>
      </c>
      <c r="O33" s="23">
        <f t="shared" si="3"/>
        <v>0</v>
      </c>
      <c r="P33" s="23">
        <f t="shared" si="4"/>
        <v>0</v>
      </c>
      <c r="Q33" s="23">
        <f t="shared" si="5"/>
        <v>0</v>
      </c>
      <c r="R33" s="23">
        <f t="shared" si="6"/>
        <v>0</v>
      </c>
      <c r="S33" s="23">
        <f t="shared" si="7"/>
        <v>0</v>
      </c>
      <c r="T33" s="23">
        <f t="shared" si="8"/>
        <v>1</v>
      </c>
      <c r="U33" s="144">
        <f t="shared" si="9"/>
        <v>1</v>
      </c>
      <c r="V33" s="26" t="str">
        <f t="shared" si="10"/>
        <v>Valid</v>
      </c>
    </row>
    <row r="34" spans="1:22" ht="15" thickBot="1" x14ac:dyDescent="0.4">
      <c r="A34" s="139"/>
      <c r="B34" s="319">
        <f t="shared" si="11"/>
        <v>24</v>
      </c>
      <c r="C34" s="409"/>
      <c r="D34" s="407"/>
      <c r="E34" s="407"/>
      <c r="F34" s="407"/>
      <c r="G34" s="431"/>
      <c r="H34" s="431"/>
      <c r="I34" s="431"/>
      <c r="J34" s="258"/>
      <c r="K34" s="426" t="str">
        <f t="shared" si="0"/>
        <v/>
      </c>
      <c r="L34" s="131"/>
      <c r="M34" s="30">
        <f t="shared" si="1"/>
        <v>0</v>
      </c>
      <c r="N34" s="23">
        <f t="shared" si="2"/>
        <v>0</v>
      </c>
      <c r="O34" s="23">
        <f t="shared" si="3"/>
        <v>0</v>
      </c>
      <c r="P34" s="23">
        <f t="shared" si="4"/>
        <v>0</v>
      </c>
      <c r="Q34" s="23">
        <f t="shared" si="5"/>
        <v>0</v>
      </c>
      <c r="R34" s="23">
        <f t="shared" si="6"/>
        <v>0</v>
      </c>
      <c r="S34" s="23">
        <f t="shared" si="7"/>
        <v>0</v>
      </c>
      <c r="T34" s="23">
        <f t="shared" si="8"/>
        <v>1</v>
      </c>
      <c r="U34" s="144">
        <f t="shared" si="9"/>
        <v>1</v>
      </c>
      <c r="V34" s="26" t="str">
        <f t="shared" si="10"/>
        <v>Valid</v>
      </c>
    </row>
    <row r="35" spans="1:22" ht="15" thickBot="1" x14ac:dyDescent="0.4">
      <c r="A35" s="139"/>
      <c r="B35" s="319">
        <f t="shared" si="11"/>
        <v>25</v>
      </c>
      <c r="C35" s="409"/>
      <c r="D35" s="407"/>
      <c r="E35" s="407"/>
      <c r="F35" s="407"/>
      <c r="G35" s="431"/>
      <c r="H35" s="431"/>
      <c r="I35" s="431"/>
      <c r="J35" s="258"/>
      <c r="K35" s="426" t="str">
        <f t="shared" si="0"/>
        <v/>
      </c>
      <c r="L35" s="131"/>
      <c r="M35" s="30">
        <f t="shared" si="1"/>
        <v>0</v>
      </c>
      <c r="N35" s="23">
        <f t="shared" si="2"/>
        <v>0</v>
      </c>
      <c r="O35" s="23">
        <f t="shared" si="3"/>
        <v>0</v>
      </c>
      <c r="P35" s="23">
        <f t="shared" si="4"/>
        <v>0</v>
      </c>
      <c r="Q35" s="23">
        <f t="shared" si="5"/>
        <v>0</v>
      </c>
      <c r="R35" s="23">
        <f t="shared" si="6"/>
        <v>0</v>
      </c>
      <c r="S35" s="23">
        <f t="shared" si="7"/>
        <v>0</v>
      </c>
      <c r="T35" s="23">
        <f t="shared" si="8"/>
        <v>1</v>
      </c>
      <c r="U35" s="144">
        <f t="shared" si="9"/>
        <v>1</v>
      </c>
      <c r="V35" s="26" t="str">
        <f t="shared" si="10"/>
        <v>Valid</v>
      </c>
    </row>
    <row r="36" spans="1:22" ht="15" thickBot="1" x14ac:dyDescent="0.4">
      <c r="A36" s="139"/>
      <c r="B36" s="319">
        <f t="shared" si="11"/>
        <v>26</v>
      </c>
      <c r="C36" s="409"/>
      <c r="D36" s="407"/>
      <c r="E36" s="407"/>
      <c r="F36" s="407"/>
      <c r="G36" s="431"/>
      <c r="H36" s="431"/>
      <c r="I36" s="431"/>
      <c r="J36" s="258"/>
      <c r="K36" s="426" t="str">
        <f t="shared" si="0"/>
        <v/>
      </c>
      <c r="L36" s="131"/>
      <c r="M36" s="30">
        <f t="shared" si="1"/>
        <v>0</v>
      </c>
      <c r="N36" s="23">
        <f t="shared" si="2"/>
        <v>0</v>
      </c>
      <c r="O36" s="23">
        <f t="shared" si="3"/>
        <v>0</v>
      </c>
      <c r="P36" s="23">
        <f t="shared" si="4"/>
        <v>0</v>
      </c>
      <c r="Q36" s="23">
        <f t="shared" si="5"/>
        <v>0</v>
      </c>
      <c r="R36" s="23">
        <f t="shared" si="6"/>
        <v>0</v>
      </c>
      <c r="S36" s="23">
        <f t="shared" si="7"/>
        <v>0</v>
      </c>
      <c r="T36" s="23">
        <f t="shared" si="8"/>
        <v>1</v>
      </c>
      <c r="U36" s="144">
        <f t="shared" si="9"/>
        <v>1</v>
      </c>
      <c r="V36" s="26" t="str">
        <f t="shared" si="10"/>
        <v>Valid</v>
      </c>
    </row>
    <row r="37" spans="1:22" ht="15" thickBot="1" x14ac:dyDescent="0.4">
      <c r="A37" s="139"/>
      <c r="B37" s="319">
        <f t="shared" si="11"/>
        <v>27</v>
      </c>
      <c r="C37" s="409"/>
      <c r="D37" s="407"/>
      <c r="E37" s="407"/>
      <c r="F37" s="407"/>
      <c r="G37" s="431"/>
      <c r="H37" s="431"/>
      <c r="I37" s="431"/>
      <c r="J37" s="258"/>
      <c r="K37" s="426" t="str">
        <f t="shared" si="0"/>
        <v/>
      </c>
      <c r="L37" s="131"/>
      <c r="M37" s="30">
        <f t="shared" si="1"/>
        <v>0</v>
      </c>
      <c r="N37" s="23">
        <f t="shared" si="2"/>
        <v>0</v>
      </c>
      <c r="O37" s="23">
        <f t="shared" si="3"/>
        <v>0</v>
      </c>
      <c r="P37" s="23">
        <f t="shared" si="4"/>
        <v>0</v>
      </c>
      <c r="Q37" s="23">
        <f t="shared" si="5"/>
        <v>0</v>
      </c>
      <c r="R37" s="23">
        <f t="shared" si="6"/>
        <v>0</v>
      </c>
      <c r="S37" s="23">
        <f t="shared" si="7"/>
        <v>0</v>
      </c>
      <c r="T37" s="23">
        <f t="shared" si="8"/>
        <v>1</v>
      </c>
      <c r="U37" s="144">
        <f t="shared" si="9"/>
        <v>1</v>
      </c>
      <c r="V37" s="26" t="str">
        <f t="shared" si="10"/>
        <v>Valid</v>
      </c>
    </row>
    <row r="38" spans="1:22" ht="15" thickBot="1" x14ac:dyDescent="0.4">
      <c r="A38" s="139"/>
      <c r="B38" s="319">
        <f t="shared" si="11"/>
        <v>28</v>
      </c>
      <c r="C38" s="409"/>
      <c r="D38" s="407"/>
      <c r="E38" s="407"/>
      <c r="F38" s="407"/>
      <c r="G38" s="431"/>
      <c r="H38" s="431"/>
      <c r="I38" s="431"/>
      <c r="J38" s="258"/>
      <c r="K38" s="426" t="str">
        <f t="shared" si="0"/>
        <v/>
      </c>
      <c r="L38" s="131"/>
      <c r="M38" s="30">
        <f t="shared" si="1"/>
        <v>0</v>
      </c>
      <c r="N38" s="23">
        <f t="shared" si="2"/>
        <v>0</v>
      </c>
      <c r="O38" s="23">
        <f t="shared" si="3"/>
        <v>0</v>
      </c>
      <c r="P38" s="23">
        <f t="shared" si="4"/>
        <v>0</v>
      </c>
      <c r="Q38" s="23">
        <f t="shared" si="5"/>
        <v>0</v>
      </c>
      <c r="R38" s="23">
        <f t="shared" si="6"/>
        <v>0</v>
      </c>
      <c r="S38" s="23">
        <f t="shared" si="7"/>
        <v>0</v>
      </c>
      <c r="T38" s="23">
        <f t="shared" si="8"/>
        <v>1</v>
      </c>
      <c r="U38" s="144">
        <f t="shared" si="9"/>
        <v>1</v>
      </c>
      <c r="V38" s="26" t="str">
        <f t="shared" si="10"/>
        <v>Valid</v>
      </c>
    </row>
    <row r="39" spans="1:22" ht="15" thickBot="1" x14ac:dyDescent="0.4">
      <c r="A39" s="139"/>
      <c r="B39" s="319">
        <f t="shared" si="11"/>
        <v>29</v>
      </c>
      <c r="C39" s="409"/>
      <c r="D39" s="407"/>
      <c r="E39" s="407"/>
      <c r="F39" s="407"/>
      <c r="G39" s="431"/>
      <c r="H39" s="431"/>
      <c r="I39" s="431"/>
      <c r="J39" s="258"/>
      <c r="K39" s="426" t="str">
        <f t="shared" si="0"/>
        <v/>
      </c>
      <c r="L39" s="131"/>
      <c r="M39" s="30">
        <f t="shared" si="1"/>
        <v>0</v>
      </c>
      <c r="N39" s="23">
        <f t="shared" si="2"/>
        <v>0</v>
      </c>
      <c r="O39" s="23">
        <f t="shared" si="3"/>
        <v>0</v>
      </c>
      <c r="P39" s="23">
        <f t="shared" si="4"/>
        <v>0</v>
      </c>
      <c r="Q39" s="23">
        <f t="shared" si="5"/>
        <v>0</v>
      </c>
      <c r="R39" s="23">
        <f t="shared" si="6"/>
        <v>0</v>
      </c>
      <c r="S39" s="23">
        <f t="shared" si="7"/>
        <v>0</v>
      </c>
      <c r="T39" s="23">
        <f t="shared" si="8"/>
        <v>1</v>
      </c>
      <c r="U39" s="144">
        <f t="shared" si="9"/>
        <v>1</v>
      </c>
      <c r="V39" s="26" t="str">
        <f t="shared" si="10"/>
        <v>Valid</v>
      </c>
    </row>
    <row r="40" spans="1:22" ht="15" thickBot="1" x14ac:dyDescent="0.4">
      <c r="A40" s="139"/>
      <c r="B40" s="319">
        <f t="shared" si="11"/>
        <v>30</v>
      </c>
      <c r="C40" s="409"/>
      <c r="D40" s="407"/>
      <c r="E40" s="407"/>
      <c r="F40" s="407"/>
      <c r="G40" s="431"/>
      <c r="H40" s="431"/>
      <c r="I40" s="431"/>
      <c r="J40" s="258"/>
      <c r="K40" s="426" t="str">
        <f t="shared" si="0"/>
        <v/>
      </c>
      <c r="L40" s="131"/>
      <c r="M40" s="30">
        <f t="shared" si="1"/>
        <v>0</v>
      </c>
      <c r="N40" s="23">
        <f t="shared" si="2"/>
        <v>0</v>
      </c>
      <c r="O40" s="23">
        <f t="shared" si="3"/>
        <v>0</v>
      </c>
      <c r="P40" s="23">
        <f t="shared" si="4"/>
        <v>0</v>
      </c>
      <c r="Q40" s="23">
        <f t="shared" si="5"/>
        <v>0</v>
      </c>
      <c r="R40" s="23">
        <f t="shared" si="6"/>
        <v>0</v>
      </c>
      <c r="S40" s="23">
        <f t="shared" si="7"/>
        <v>0</v>
      </c>
      <c r="T40" s="23">
        <f t="shared" si="8"/>
        <v>1</v>
      </c>
      <c r="U40" s="144">
        <f t="shared" si="9"/>
        <v>1</v>
      </c>
      <c r="V40" s="26" t="str">
        <f t="shared" si="10"/>
        <v>Valid</v>
      </c>
    </row>
    <row r="41" spans="1:22" ht="15" thickBot="1" x14ac:dyDescent="0.4">
      <c r="A41" s="139"/>
      <c r="B41" s="319">
        <f t="shared" si="11"/>
        <v>31</v>
      </c>
      <c r="C41" s="409"/>
      <c r="D41" s="407"/>
      <c r="E41" s="407"/>
      <c r="F41" s="407"/>
      <c r="G41" s="431"/>
      <c r="H41" s="431"/>
      <c r="I41" s="431"/>
      <c r="J41" s="258"/>
      <c r="K41" s="426" t="str">
        <f t="shared" si="0"/>
        <v/>
      </c>
      <c r="L41" s="131"/>
      <c r="M41" s="30">
        <f t="shared" si="1"/>
        <v>0</v>
      </c>
      <c r="N41" s="23">
        <f t="shared" si="2"/>
        <v>0</v>
      </c>
      <c r="O41" s="23">
        <f t="shared" si="3"/>
        <v>0</v>
      </c>
      <c r="P41" s="23">
        <f t="shared" si="4"/>
        <v>0</v>
      </c>
      <c r="Q41" s="23">
        <f t="shared" si="5"/>
        <v>0</v>
      </c>
      <c r="R41" s="23">
        <f t="shared" si="6"/>
        <v>0</v>
      </c>
      <c r="S41" s="23">
        <f t="shared" si="7"/>
        <v>0</v>
      </c>
      <c r="T41" s="23">
        <f t="shared" si="8"/>
        <v>1</v>
      </c>
      <c r="U41" s="144">
        <f t="shared" si="9"/>
        <v>1</v>
      </c>
      <c r="V41" s="26" t="str">
        <f t="shared" si="10"/>
        <v>Valid</v>
      </c>
    </row>
    <row r="42" spans="1:22" ht="15" thickBot="1" x14ac:dyDescent="0.4">
      <c r="A42" s="139"/>
      <c r="B42" s="319">
        <f t="shared" si="11"/>
        <v>32</v>
      </c>
      <c r="C42" s="409"/>
      <c r="D42" s="407"/>
      <c r="E42" s="407"/>
      <c r="F42" s="407"/>
      <c r="G42" s="431"/>
      <c r="H42" s="431"/>
      <c r="I42" s="431"/>
      <c r="J42" s="258"/>
      <c r="K42" s="426" t="str">
        <f t="shared" si="0"/>
        <v/>
      </c>
      <c r="L42" s="131"/>
      <c r="M42" s="30">
        <f t="shared" si="1"/>
        <v>0</v>
      </c>
      <c r="N42" s="23">
        <f t="shared" si="2"/>
        <v>0</v>
      </c>
      <c r="O42" s="23">
        <f t="shared" si="3"/>
        <v>0</v>
      </c>
      <c r="P42" s="23">
        <f t="shared" si="4"/>
        <v>0</v>
      </c>
      <c r="Q42" s="23">
        <f t="shared" si="5"/>
        <v>0</v>
      </c>
      <c r="R42" s="23">
        <f t="shared" si="6"/>
        <v>0</v>
      </c>
      <c r="S42" s="23">
        <f t="shared" si="7"/>
        <v>0</v>
      </c>
      <c r="T42" s="23">
        <f t="shared" si="8"/>
        <v>1</v>
      </c>
      <c r="U42" s="144">
        <f t="shared" si="9"/>
        <v>1</v>
      </c>
      <c r="V42" s="26" t="str">
        <f t="shared" si="10"/>
        <v>Valid</v>
      </c>
    </row>
    <row r="43" spans="1:22" ht="15" thickBot="1" x14ac:dyDescent="0.4">
      <c r="A43" s="139"/>
      <c r="B43" s="319">
        <f t="shared" si="11"/>
        <v>33</v>
      </c>
      <c r="C43" s="409"/>
      <c r="D43" s="407"/>
      <c r="E43" s="407"/>
      <c r="F43" s="407"/>
      <c r="G43" s="431"/>
      <c r="H43" s="431"/>
      <c r="I43" s="431"/>
      <c r="J43" s="258"/>
      <c r="K43" s="426" t="str">
        <f t="shared" si="0"/>
        <v/>
      </c>
      <c r="L43" s="131"/>
      <c r="M43" s="30">
        <f t="shared" si="1"/>
        <v>0</v>
      </c>
      <c r="N43" s="23">
        <f t="shared" si="2"/>
        <v>0</v>
      </c>
      <c r="O43" s="23">
        <f t="shared" si="3"/>
        <v>0</v>
      </c>
      <c r="P43" s="23">
        <f t="shared" si="4"/>
        <v>0</v>
      </c>
      <c r="Q43" s="23">
        <f t="shared" si="5"/>
        <v>0</v>
      </c>
      <c r="R43" s="23">
        <f t="shared" si="6"/>
        <v>0</v>
      </c>
      <c r="S43" s="23">
        <f t="shared" si="7"/>
        <v>0</v>
      </c>
      <c r="T43" s="23">
        <f t="shared" si="8"/>
        <v>1</v>
      </c>
      <c r="U43" s="144">
        <f t="shared" si="9"/>
        <v>1</v>
      </c>
      <c r="V43" s="26" t="str">
        <f t="shared" si="10"/>
        <v>Valid</v>
      </c>
    </row>
    <row r="44" spans="1:22" ht="15" thickBot="1" x14ac:dyDescent="0.4">
      <c r="A44" s="139"/>
      <c r="B44" s="319">
        <f t="shared" si="11"/>
        <v>34</v>
      </c>
      <c r="C44" s="409"/>
      <c r="D44" s="407"/>
      <c r="E44" s="407"/>
      <c r="F44" s="407"/>
      <c r="G44" s="431"/>
      <c r="H44" s="431"/>
      <c r="I44" s="431"/>
      <c r="J44" s="258"/>
      <c r="K44" s="426" t="str">
        <f t="shared" si="0"/>
        <v/>
      </c>
      <c r="L44" s="131"/>
      <c r="M44" s="30">
        <f t="shared" si="1"/>
        <v>0</v>
      </c>
      <c r="N44" s="23">
        <f t="shared" si="2"/>
        <v>0</v>
      </c>
      <c r="O44" s="23">
        <f t="shared" si="3"/>
        <v>0</v>
      </c>
      <c r="P44" s="23">
        <f t="shared" si="4"/>
        <v>0</v>
      </c>
      <c r="Q44" s="23">
        <f t="shared" si="5"/>
        <v>0</v>
      </c>
      <c r="R44" s="23">
        <f t="shared" si="6"/>
        <v>0</v>
      </c>
      <c r="S44" s="23">
        <f t="shared" si="7"/>
        <v>0</v>
      </c>
      <c r="T44" s="23">
        <f t="shared" si="8"/>
        <v>1</v>
      </c>
      <c r="U44" s="144">
        <f t="shared" si="9"/>
        <v>1</v>
      </c>
      <c r="V44" s="26" t="str">
        <f t="shared" si="10"/>
        <v>Valid</v>
      </c>
    </row>
    <row r="45" spans="1:22" ht="15" thickBot="1" x14ac:dyDescent="0.4">
      <c r="A45" s="139"/>
      <c r="B45" s="319">
        <f t="shared" si="11"/>
        <v>35</v>
      </c>
      <c r="C45" s="409"/>
      <c r="D45" s="407"/>
      <c r="E45" s="407"/>
      <c r="F45" s="407"/>
      <c r="G45" s="431"/>
      <c r="H45" s="431"/>
      <c r="I45" s="431"/>
      <c r="J45" s="258"/>
      <c r="K45" s="426" t="str">
        <f t="shared" si="0"/>
        <v/>
      </c>
      <c r="L45" s="131"/>
      <c r="M45" s="30">
        <f t="shared" si="1"/>
        <v>0</v>
      </c>
      <c r="N45" s="23">
        <f t="shared" si="2"/>
        <v>0</v>
      </c>
      <c r="O45" s="23">
        <f t="shared" si="3"/>
        <v>0</v>
      </c>
      <c r="P45" s="23">
        <f t="shared" si="4"/>
        <v>0</v>
      </c>
      <c r="Q45" s="23">
        <f t="shared" si="5"/>
        <v>0</v>
      </c>
      <c r="R45" s="23">
        <f t="shared" si="6"/>
        <v>0</v>
      </c>
      <c r="S45" s="23">
        <f t="shared" si="7"/>
        <v>0</v>
      </c>
      <c r="T45" s="23">
        <f t="shared" si="8"/>
        <v>1</v>
      </c>
      <c r="U45" s="144">
        <f t="shared" si="9"/>
        <v>1</v>
      </c>
      <c r="V45" s="26" t="str">
        <f t="shared" si="10"/>
        <v>Valid</v>
      </c>
    </row>
    <row r="46" spans="1:22" ht="15" thickBot="1" x14ac:dyDescent="0.4">
      <c r="A46" s="139"/>
      <c r="B46" s="319">
        <f t="shared" si="11"/>
        <v>36</v>
      </c>
      <c r="C46" s="409"/>
      <c r="D46" s="407"/>
      <c r="E46" s="407"/>
      <c r="F46" s="407"/>
      <c r="G46" s="431"/>
      <c r="H46" s="431"/>
      <c r="I46" s="431"/>
      <c r="J46" s="258"/>
      <c r="K46" s="426" t="str">
        <f t="shared" si="0"/>
        <v/>
      </c>
      <c r="L46" s="131"/>
      <c r="M46" s="30">
        <f t="shared" si="1"/>
        <v>0</v>
      </c>
      <c r="N46" s="23">
        <f t="shared" si="2"/>
        <v>0</v>
      </c>
      <c r="O46" s="23">
        <f t="shared" si="3"/>
        <v>0</v>
      </c>
      <c r="P46" s="23">
        <f t="shared" si="4"/>
        <v>0</v>
      </c>
      <c r="Q46" s="23">
        <f t="shared" si="5"/>
        <v>0</v>
      </c>
      <c r="R46" s="23">
        <f t="shared" si="6"/>
        <v>0</v>
      </c>
      <c r="S46" s="23">
        <f t="shared" si="7"/>
        <v>0</v>
      </c>
      <c r="T46" s="23">
        <f t="shared" si="8"/>
        <v>1</v>
      </c>
      <c r="U46" s="144">
        <f t="shared" si="9"/>
        <v>1</v>
      </c>
      <c r="V46" s="26" t="str">
        <f t="shared" si="10"/>
        <v>Valid</v>
      </c>
    </row>
    <row r="47" spans="1:22" ht="15" thickBot="1" x14ac:dyDescent="0.4">
      <c r="A47" s="139"/>
      <c r="B47" s="319">
        <f t="shared" si="11"/>
        <v>37</v>
      </c>
      <c r="C47" s="409"/>
      <c r="D47" s="407"/>
      <c r="E47" s="407"/>
      <c r="F47" s="407"/>
      <c r="G47" s="431"/>
      <c r="H47" s="431"/>
      <c r="I47" s="431"/>
      <c r="J47" s="258"/>
      <c r="K47" s="426" t="str">
        <f t="shared" si="0"/>
        <v/>
      </c>
      <c r="L47" s="131"/>
      <c r="M47" s="30">
        <f t="shared" si="1"/>
        <v>0</v>
      </c>
      <c r="N47" s="23">
        <f t="shared" si="2"/>
        <v>0</v>
      </c>
      <c r="O47" s="23">
        <f t="shared" si="3"/>
        <v>0</v>
      </c>
      <c r="P47" s="23">
        <f t="shared" si="4"/>
        <v>0</v>
      </c>
      <c r="Q47" s="23">
        <f t="shared" si="5"/>
        <v>0</v>
      </c>
      <c r="R47" s="23">
        <f t="shared" si="6"/>
        <v>0</v>
      </c>
      <c r="S47" s="23">
        <f t="shared" si="7"/>
        <v>0</v>
      </c>
      <c r="T47" s="23">
        <f t="shared" si="8"/>
        <v>1</v>
      </c>
      <c r="U47" s="144">
        <f t="shared" si="9"/>
        <v>1</v>
      </c>
      <c r="V47" s="26" t="str">
        <f t="shared" si="10"/>
        <v>Valid</v>
      </c>
    </row>
    <row r="48" spans="1:22" ht="15" thickBot="1" x14ac:dyDescent="0.4">
      <c r="A48" s="139"/>
      <c r="B48" s="319">
        <f t="shared" si="11"/>
        <v>38</v>
      </c>
      <c r="C48" s="409"/>
      <c r="D48" s="407"/>
      <c r="E48" s="407"/>
      <c r="F48" s="407"/>
      <c r="G48" s="431"/>
      <c r="H48" s="431"/>
      <c r="I48" s="431"/>
      <c r="J48" s="258"/>
      <c r="K48" s="426" t="str">
        <f t="shared" si="0"/>
        <v/>
      </c>
      <c r="L48" s="131"/>
      <c r="M48" s="30">
        <f t="shared" si="1"/>
        <v>0</v>
      </c>
      <c r="N48" s="23">
        <f t="shared" si="2"/>
        <v>0</v>
      </c>
      <c r="O48" s="23">
        <f t="shared" si="3"/>
        <v>0</v>
      </c>
      <c r="P48" s="23">
        <f t="shared" si="4"/>
        <v>0</v>
      </c>
      <c r="Q48" s="23">
        <f t="shared" si="5"/>
        <v>0</v>
      </c>
      <c r="R48" s="23">
        <f t="shared" si="6"/>
        <v>0</v>
      </c>
      <c r="S48" s="23">
        <f t="shared" si="7"/>
        <v>0</v>
      </c>
      <c r="T48" s="23">
        <f t="shared" si="8"/>
        <v>1</v>
      </c>
      <c r="U48" s="144">
        <f t="shared" si="9"/>
        <v>1</v>
      </c>
      <c r="V48" s="26" t="str">
        <f t="shared" si="10"/>
        <v>Valid</v>
      </c>
    </row>
    <row r="49" spans="1:22" ht="15" thickBot="1" x14ac:dyDescent="0.4">
      <c r="A49" s="139"/>
      <c r="B49" s="319">
        <f t="shared" si="11"/>
        <v>39</v>
      </c>
      <c r="C49" s="409"/>
      <c r="D49" s="407"/>
      <c r="E49" s="407"/>
      <c r="F49" s="407"/>
      <c r="G49" s="431"/>
      <c r="H49" s="431"/>
      <c r="I49" s="431"/>
      <c r="J49" s="258"/>
      <c r="K49" s="426" t="str">
        <f t="shared" si="0"/>
        <v/>
      </c>
      <c r="L49" s="131"/>
      <c r="M49" s="30">
        <f t="shared" si="1"/>
        <v>0</v>
      </c>
      <c r="N49" s="23">
        <f t="shared" si="2"/>
        <v>0</v>
      </c>
      <c r="O49" s="23">
        <f t="shared" si="3"/>
        <v>0</v>
      </c>
      <c r="P49" s="23">
        <f t="shared" si="4"/>
        <v>0</v>
      </c>
      <c r="Q49" s="23">
        <f t="shared" si="5"/>
        <v>0</v>
      </c>
      <c r="R49" s="23">
        <f t="shared" si="6"/>
        <v>0</v>
      </c>
      <c r="S49" s="23">
        <f t="shared" si="7"/>
        <v>0</v>
      </c>
      <c r="T49" s="23">
        <f t="shared" si="8"/>
        <v>1</v>
      </c>
      <c r="U49" s="144">
        <f t="shared" si="9"/>
        <v>1</v>
      </c>
      <c r="V49" s="26" t="str">
        <f t="shared" si="10"/>
        <v>Valid</v>
      </c>
    </row>
    <row r="50" spans="1:22" ht="15" thickBot="1" x14ac:dyDescent="0.4">
      <c r="A50" s="139"/>
      <c r="B50" s="319">
        <f t="shared" si="11"/>
        <v>40</v>
      </c>
      <c r="C50" s="409"/>
      <c r="D50" s="407"/>
      <c r="E50" s="407"/>
      <c r="F50" s="407"/>
      <c r="G50" s="431"/>
      <c r="H50" s="431"/>
      <c r="I50" s="431"/>
      <c r="J50" s="258"/>
      <c r="K50" s="426" t="str">
        <f t="shared" si="0"/>
        <v/>
      </c>
      <c r="L50" s="131"/>
      <c r="M50" s="30">
        <f t="shared" si="1"/>
        <v>0</v>
      </c>
      <c r="N50" s="23">
        <f t="shared" si="2"/>
        <v>0</v>
      </c>
      <c r="O50" s="23">
        <f t="shared" si="3"/>
        <v>0</v>
      </c>
      <c r="P50" s="23">
        <f t="shared" si="4"/>
        <v>0</v>
      </c>
      <c r="Q50" s="23">
        <f t="shared" si="5"/>
        <v>0</v>
      </c>
      <c r="R50" s="23">
        <f t="shared" si="6"/>
        <v>0</v>
      </c>
      <c r="S50" s="23">
        <f t="shared" si="7"/>
        <v>0</v>
      </c>
      <c r="T50" s="23">
        <f t="shared" si="8"/>
        <v>1</v>
      </c>
      <c r="U50" s="144">
        <f t="shared" si="9"/>
        <v>1</v>
      </c>
      <c r="V50" s="26" t="str">
        <f t="shared" si="10"/>
        <v>Valid</v>
      </c>
    </row>
    <row r="51" spans="1:22" ht="15" thickBot="1" x14ac:dyDescent="0.4">
      <c r="A51" s="139"/>
      <c r="B51" s="319">
        <f t="shared" si="11"/>
        <v>41</v>
      </c>
      <c r="C51" s="409"/>
      <c r="D51" s="407"/>
      <c r="E51" s="407"/>
      <c r="F51" s="407"/>
      <c r="G51" s="431"/>
      <c r="H51" s="431"/>
      <c r="I51" s="431"/>
      <c r="J51" s="258"/>
      <c r="K51" s="426" t="str">
        <f t="shared" si="0"/>
        <v/>
      </c>
      <c r="L51" s="131"/>
      <c r="M51" s="30">
        <f t="shared" si="1"/>
        <v>0</v>
      </c>
      <c r="N51" s="23">
        <f t="shared" si="2"/>
        <v>0</v>
      </c>
      <c r="O51" s="23">
        <f t="shared" si="3"/>
        <v>0</v>
      </c>
      <c r="P51" s="23">
        <f t="shared" si="4"/>
        <v>0</v>
      </c>
      <c r="Q51" s="23">
        <f t="shared" si="5"/>
        <v>0</v>
      </c>
      <c r="R51" s="23">
        <f t="shared" si="6"/>
        <v>0</v>
      </c>
      <c r="S51" s="23">
        <f t="shared" si="7"/>
        <v>0</v>
      </c>
      <c r="T51" s="23">
        <f t="shared" si="8"/>
        <v>1</v>
      </c>
      <c r="U51" s="144">
        <f t="shared" si="9"/>
        <v>1</v>
      </c>
      <c r="V51" s="26" t="str">
        <f t="shared" si="10"/>
        <v>Valid</v>
      </c>
    </row>
    <row r="52" spans="1:22" ht="15" thickBot="1" x14ac:dyDescent="0.4">
      <c r="A52" s="139"/>
      <c r="B52" s="319">
        <f t="shared" si="11"/>
        <v>42</v>
      </c>
      <c r="C52" s="409"/>
      <c r="D52" s="407"/>
      <c r="E52" s="407"/>
      <c r="F52" s="407"/>
      <c r="G52" s="431"/>
      <c r="H52" s="431"/>
      <c r="I52" s="431"/>
      <c r="J52" s="258"/>
      <c r="K52" s="426" t="str">
        <f t="shared" si="0"/>
        <v/>
      </c>
      <c r="L52" s="131"/>
      <c r="M52" s="30">
        <f t="shared" si="1"/>
        <v>0</v>
      </c>
      <c r="N52" s="23">
        <f t="shared" si="2"/>
        <v>0</v>
      </c>
      <c r="O52" s="23">
        <f t="shared" si="3"/>
        <v>0</v>
      </c>
      <c r="P52" s="23">
        <f t="shared" si="4"/>
        <v>0</v>
      </c>
      <c r="Q52" s="23">
        <f t="shared" si="5"/>
        <v>0</v>
      </c>
      <c r="R52" s="23">
        <f t="shared" si="6"/>
        <v>0</v>
      </c>
      <c r="S52" s="23">
        <f t="shared" si="7"/>
        <v>0</v>
      </c>
      <c r="T52" s="23">
        <f t="shared" si="8"/>
        <v>1</v>
      </c>
      <c r="U52" s="144">
        <f t="shared" si="9"/>
        <v>1</v>
      </c>
      <c r="V52" s="26" t="str">
        <f t="shared" si="10"/>
        <v>Valid</v>
      </c>
    </row>
    <row r="53" spans="1:22" ht="15" thickBot="1" x14ac:dyDescent="0.4">
      <c r="A53" s="139"/>
      <c r="B53" s="319">
        <f t="shared" si="11"/>
        <v>43</v>
      </c>
      <c r="C53" s="409"/>
      <c r="D53" s="407"/>
      <c r="E53" s="407"/>
      <c r="F53" s="407"/>
      <c r="G53" s="431"/>
      <c r="H53" s="431"/>
      <c r="I53" s="431"/>
      <c r="J53" s="258"/>
      <c r="K53" s="426" t="str">
        <f t="shared" si="0"/>
        <v/>
      </c>
      <c r="L53" s="131"/>
      <c r="M53" s="30">
        <f t="shared" si="1"/>
        <v>0</v>
      </c>
      <c r="N53" s="23">
        <f t="shared" si="2"/>
        <v>0</v>
      </c>
      <c r="O53" s="23">
        <f t="shared" si="3"/>
        <v>0</v>
      </c>
      <c r="P53" s="23">
        <f t="shared" si="4"/>
        <v>0</v>
      </c>
      <c r="Q53" s="23">
        <f t="shared" si="5"/>
        <v>0</v>
      </c>
      <c r="R53" s="23">
        <f t="shared" si="6"/>
        <v>0</v>
      </c>
      <c r="S53" s="23">
        <f t="shared" si="7"/>
        <v>0</v>
      </c>
      <c r="T53" s="23">
        <f t="shared" si="8"/>
        <v>1</v>
      </c>
      <c r="U53" s="144">
        <f t="shared" si="9"/>
        <v>1</v>
      </c>
      <c r="V53" s="26" t="str">
        <f t="shared" si="10"/>
        <v>Valid</v>
      </c>
    </row>
    <row r="54" spans="1:22" ht="15" thickBot="1" x14ac:dyDescent="0.4">
      <c r="A54" s="139"/>
      <c r="B54" s="319">
        <f t="shared" si="11"/>
        <v>44</v>
      </c>
      <c r="C54" s="409"/>
      <c r="D54" s="407"/>
      <c r="E54" s="407"/>
      <c r="F54" s="407"/>
      <c r="G54" s="431"/>
      <c r="H54" s="431"/>
      <c r="I54" s="431"/>
      <c r="J54" s="258"/>
      <c r="K54" s="426" t="str">
        <f t="shared" si="0"/>
        <v/>
      </c>
      <c r="L54" s="131"/>
      <c r="M54" s="30">
        <f t="shared" si="1"/>
        <v>0</v>
      </c>
      <c r="N54" s="23">
        <f t="shared" si="2"/>
        <v>0</v>
      </c>
      <c r="O54" s="23">
        <f t="shared" si="3"/>
        <v>0</v>
      </c>
      <c r="P54" s="23">
        <f t="shared" si="4"/>
        <v>0</v>
      </c>
      <c r="Q54" s="23">
        <f t="shared" si="5"/>
        <v>0</v>
      </c>
      <c r="R54" s="23">
        <f t="shared" si="6"/>
        <v>0</v>
      </c>
      <c r="S54" s="23">
        <f t="shared" si="7"/>
        <v>0</v>
      </c>
      <c r="T54" s="23">
        <f t="shared" si="8"/>
        <v>1</v>
      </c>
      <c r="U54" s="144">
        <f t="shared" si="9"/>
        <v>1</v>
      </c>
      <c r="V54" s="26" t="str">
        <f t="shared" si="10"/>
        <v>Valid</v>
      </c>
    </row>
    <row r="55" spans="1:22" ht="15" thickBot="1" x14ac:dyDescent="0.4">
      <c r="A55" s="139"/>
      <c r="B55" s="319">
        <f t="shared" si="11"/>
        <v>45</v>
      </c>
      <c r="C55" s="409"/>
      <c r="D55" s="407"/>
      <c r="E55" s="407"/>
      <c r="F55" s="407"/>
      <c r="G55" s="431"/>
      <c r="H55" s="431"/>
      <c r="I55" s="431"/>
      <c r="J55" s="258"/>
      <c r="K55" s="426" t="str">
        <f t="shared" si="0"/>
        <v/>
      </c>
      <c r="L55" s="131"/>
      <c r="M55" s="30">
        <f t="shared" si="1"/>
        <v>0</v>
      </c>
      <c r="N55" s="23">
        <f t="shared" si="2"/>
        <v>0</v>
      </c>
      <c r="O55" s="23">
        <f t="shared" si="3"/>
        <v>0</v>
      </c>
      <c r="P55" s="23">
        <f t="shared" si="4"/>
        <v>0</v>
      </c>
      <c r="Q55" s="23">
        <f t="shared" si="5"/>
        <v>0</v>
      </c>
      <c r="R55" s="23">
        <f t="shared" si="6"/>
        <v>0</v>
      </c>
      <c r="S55" s="23">
        <f t="shared" si="7"/>
        <v>0</v>
      </c>
      <c r="T55" s="23">
        <f t="shared" si="8"/>
        <v>1</v>
      </c>
      <c r="U55" s="144">
        <f t="shared" si="9"/>
        <v>1</v>
      </c>
      <c r="V55" s="26" t="str">
        <f t="shared" si="10"/>
        <v>Valid</v>
      </c>
    </row>
    <row r="56" spans="1:22" ht="15" thickBot="1" x14ac:dyDescent="0.4">
      <c r="A56" s="139"/>
      <c r="B56" s="319">
        <f t="shared" si="11"/>
        <v>46</v>
      </c>
      <c r="C56" s="409"/>
      <c r="D56" s="407"/>
      <c r="E56" s="407"/>
      <c r="F56" s="407"/>
      <c r="G56" s="431"/>
      <c r="H56" s="431"/>
      <c r="I56" s="431"/>
      <c r="J56" s="258"/>
      <c r="K56" s="426" t="str">
        <f t="shared" si="0"/>
        <v/>
      </c>
      <c r="L56" s="131"/>
      <c r="M56" s="30">
        <f t="shared" si="1"/>
        <v>0</v>
      </c>
      <c r="N56" s="23">
        <f t="shared" si="2"/>
        <v>0</v>
      </c>
      <c r="O56" s="23">
        <f t="shared" si="3"/>
        <v>0</v>
      </c>
      <c r="P56" s="23">
        <f t="shared" si="4"/>
        <v>0</v>
      </c>
      <c r="Q56" s="23">
        <f t="shared" si="5"/>
        <v>0</v>
      </c>
      <c r="R56" s="23">
        <f t="shared" si="6"/>
        <v>0</v>
      </c>
      <c r="S56" s="23">
        <f t="shared" si="7"/>
        <v>0</v>
      </c>
      <c r="T56" s="23">
        <f t="shared" si="8"/>
        <v>1</v>
      </c>
      <c r="U56" s="144">
        <f t="shared" si="9"/>
        <v>1</v>
      </c>
      <c r="V56" s="26" t="str">
        <f t="shared" si="10"/>
        <v>Valid</v>
      </c>
    </row>
    <row r="57" spans="1:22" ht="15" thickBot="1" x14ac:dyDescent="0.4">
      <c r="A57" s="139"/>
      <c r="B57" s="319">
        <f t="shared" si="11"/>
        <v>47</v>
      </c>
      <c r="C57" s="409"/>
      <c r="D57" s="407"/>
      <c r="E57" s="407"/>
      <c r="F57" s="407"/>
      <c r="G57" s="431"/>
      <c r="H57" s="431"/>
      <c r="I57" s="431"/>
      <c r="J57" s="258"/>
      <c r="K57" s="426" t="str">
        <f t="shared" si="0"/>
        <v/>
      </c>
      <c r="L57" s="131"/>
      <c r="M57" s="30">
        <f t="shared" si="1"/>
        <v>0</v>
      </c>
      <c r="N57" s="23">
        <f t="shared" si="2"/>
        <v>0</v>
      </c>
      <c r="O57" s="23">
        <f t="shared" si="3"/>
        <v>0</v>
      </c>
      <c r="P57" s="23">
        <f t="shared" si="4"/>
        <v>0</v>
      </c>
      <c r="Q57" s="23">
        <f t="shared" si="5"/>
        <v>0</v>
      </c>
      <c r="R57" s="23">
        <f t="shared" si="6"/>
        <v>0</v>
      </c>
      <c r="S57" s="23">
        <f t="shared" si="7"/>
        <v>0</v>
      </c>
      <c r="T57" s="23">
        <f t="shared" si="8"/>
        <v>1</v>
      </c>
      <c r="U57" s="144">
        <f t="shared" si="9"/>
        <v>1</v>
      </c>
      <c r="V57" s="26" t="str">
        <f t="shared" si="10"/>
        <v>Valid</v>
      </c>
    </row>
    <row r="58" spans="1:22" ht="15" thickBot="1" x14ac:dyDescent="0.4">
      <c r="A58" s="139"/>
      <c r="B58" s="319">
        <f t="shared" si="11"/>
        <v>48</v>
      </c>
      <c r="C58" s="409"/>
      <c r="D58" s="407"/>
      <c r="E58" s="407"/>
      <c r="F58" s="407"/>
      <c r="G58" s="431"/>
      <c r="H58" s="431"/>
      <c r="I58" s="431"/>
      <c r="J58" s="258"/>
      <c r="K58" s="426" t="str">
        <f t="shared" si="0"/>
        <v/>
      </c>
      <c r="L58" s="131"/>
      <c r="M58" s="30">
        <f t="shared" si="1"/>
        <v>0</v>
      </c>
      <c r="N58" s="23">
        <f t="shared" si="2"/>
        <v>0</v>
      </c>
      <c r="O58" s="23">
        <f t="shared" si="3"/>
        <v>0</v>
      </c>
      <c r="P58" s="23">
        <f t="shared" si="4"/>
        <v>0</v>
      </c>
      <c r="Q58" s="23">
        <f t="shared" si="5"/>
        <v>0</v>
      </c>
      <c r="R58" s="23">
        <f t="shared" si="6"/>
        <v>0</v>
      </c>
      <c r="S58" s="23">
        <f t="shared" si="7"/>
        <v>0</v>
      </c>
      <c r="T58" s="23">
        <f t="shared" si="8"/>
        <v>1</v>
      </c>
      <c r="U58" s="144">
        <f t="shared" si="9"/>
        <v>1</v>
      </c>
      <c r="V58" s="26" t="str">
        <f t="shared" si="10"/>
        <v>Valid</v>
      </c>
    </row>
    <row r="59" spans="1:22" ht="15" thickBot="1" x14ac:dyDescent="0.4">
      <c r="A59" s="139"/>
      <c r="B59" s="319">
        <f t="shared" si="11"/>
        <v>49</v>
      </c>
      <c r="C59" s="409"/>
      <c r="D59" s="407"/>
      <c r="E59" s="407"/>
      <c r="F59" s="407"/>
      <c r="G59" s="431"/>
      <c r="H59" s="431"/>
      <c r="I59" s="431"/>
      <c r="J59" s="258"/>
      <c r="K59" s="426" t="str">
        <f t="shared" si="0"/>
        <v/>
      </c>
      <c r="L59" s="131"/>
      <c r="M59" s="30">
        <f t="shared" si="1"/>
        <v>0</v>
      </c>
      <c r="N59" s="23">
        <f t="shared" si="2"/>
        <v>0</v>
      </c>
      <c r="O59" s="23">
        <f t="shared" si="3"/>
        <v>0</v>
      </c>
      <c r="P59" s="23">
        <f t="shared" si="4"/>
        <v>0</v>
      </c>
      <c r="Q59" s="23">
        <f t="shared" si="5"/>
        <v>0</v>
      </c>
      <c r="R59" s="23">
        <f t="shared" si="6"/>
        <v>0</v>
      </c>
      <c r="S59" s="23">
        <f t="shared" si="7"/>
        <v>0</v>
      </c>
      <c r="T59" s="23">
        <f t="shared" si="8"/>
        <v>1</v>
      </c>
      <c r="U59" s="144">
        <f t="shared" si="9"/>
        <v>1</v>
      </c>
      <c r="V59" s="26" t="str">
        <f t="shared" si="10"/>
        <v>Valid</v>
      </c>
    </row>
    <row r="60" spans="1:22" ht="15" thickBot="1" x14ac:dyDescent="0.4">
      <c r="A60" s="139"/>
      <c r="B60" s="319">
        <f t="shared" si="11"/>
        <v>50</v>
      </c>
      <c r="C60" s="409"/>
      <c r="D60" s="407"/>
      <c r="E60" s="407"/>
      <c r="F60" s="407"/>
      <c r="G60" s="431"/>
      <c r="H60" s="431"/>
      <c r="I60" s="431"/>
      <c r="J60" s="258"/>
      <c r="K60" s="426" t="str">
        <f t="shared" si="0"/>
        <v/>
      </c>
      <c r="L60" s="131"/>
      <c r="M60" s="30">
        <f t="shared" si="1"/>
        <v>0</v>
      </c>
      <c r="N60" s="23">
        <f t="shared" si="2"/>
        <v>0</v>
      </c>
      <c r="O60" s="23">
        <f t="shared" si="3"/>
        <v>0</v>
      </c>
      <c r="P60" s="23">
        <f t="shared" si="4"/>
        <v>0</v>
      </c>
      <c r="Q60" s="23">
        <f t="shared" si="5"/>
        <v>0</v>
      </c>
      <c r="R60" s="23">
        <f t="shared" si="6"/>
        <v>0</v>
      </c>
      <c r="S60" s="23">
        <f t="shared" si="7"/>
        <v>0</v>
      </c>
      <c r="T60" s="23">
        <f t="shared" si="8"/>
        <v>1</v>
      </c>
      <c r="U60" s="144">
        <f t="shared" si="9"/>
        <v>1</v>
      </c>
      <c r="V60" s="26" t="str">
        <f t="shared" si="10"/>
        <v>Valid</v>
      </c>
    </row>
    <row r="61" spans="1:22" ht="15" thickBot="1" x14ac:dyDescent="0.4">
      <c r="A61" s="139"/>
      <c r="B61" s="319">
        <f t="shared" si="11"/>
        <v>51</v>
      </c>
      <c r="C61" s="409"/>
      <c r="D61" s="407"/>
      <c r="E61" s="407"/>
      <c r="F61" s="407"/>
      <c r="G61" s="431"/>
      <c r="H61" s="431"/>
      <c r="I61" s="431"/>
      <c r="J61" s="258"/>
      <c r="K61" s="426" t="str">
        <f t="shared" si="0"/>
        <v/>
      </c>
      <c r="L61" s="131"/>
      <c r="M61" s="30">
        <f t="shared" si="1"/>
        <v>0</v>
      </c>
      <c r="N61" s="23">
        <f t="shared" si="2"/>
        <v>0</v>
      </c>
      <c r="O61" s="23">
        <f t="shared" si="3"/>
        <v>0</v>
      </c>
      <c r="P61" s="23">
        <f t="shared" si="4"/>
        <v>0</v>
      </c>
      <c r="Q61" s="23">
        <f t="shared" si="5"/>
        <v>0</v>
      </c>
      <c r="R61" s="23">
        <f t="shared" si="6"/>
        <v>0</v>
      </c>
      <c r="S61" s="23">
        <f t="shared" si="7"/>
        <v>0</v>
      </c>
      <c r="T61" s="23">
        <f t="shared" si="8"/>
        <v>1</v>
      </c>
      <c r="U61" s="144">
        <f t="shared" si="9"/>
        <v>1</v>
      </c>
      <c r="V61" s="26" t="str">
        <f t="shared" si="10"/>
        <v>Valid</v>
      </c>
    </row>
    <row r="62" spans="1:22" ht="15" thickBot="1" x14ac:dyDescent="0.4">
      <c r="A62" s="139"/>
      <c r="B62" s="319">
        <f t="shared" si="11"/>
        <v>52</v>
      </c>
      <c r="C62" s="409"/>
      <c r="D62" s="407"/>
      <c r="E62" s="407"/>
      <c r="F62" s="407"/>
      <c r="G62" s="431"/>
      <c r="H62" s="431"/>
      <c r="I62" s="431"/>
      <c r="J62" s="258"/>
      <c r="K62" s="426" t="str">
        <f t="shared" si="0"/>
        <v/>
      </c>
      <c r="L62" s="131"/>
      <c r="M62" s="30">
        <f t="shared" si="1"/>
        <v>0</v>
      </c>
      <c r="N62" s="23">
        <f t="shared" si="2"/>
        <v>0</v>
      </c>
      <c r="O62" s="23">
        <f t="shared" si="3"/>
        <v>0</v>
      </c>
      <c r="P62" s="23">
        <f t="shared" si="4"/>
        <v>0</v>
      </c>
      <c r="Q62" s="23">
        <f t="shared" si="5"/>
        <v>0</v>
      </c>
      <c r="R62" s="23">
        <f t="shared" si="6"/>
        <v>0</v>
      </c>
      <c r="S62" s="23">
        <f t="shared" si="7"/>
        <v>0</v>
      </c>
      <c r="T62" s="23">
        <f t="shared" si="8"/>
        <v>1</v>
      </c>
      <c r="U62" s="144">
        <f t="shared" si="9"/>
        <v>1</v>
      </c>
      <c r="V62" s="26" t="str">
        <f t="shared" si="10"/>
        <v>Valid</v>
      </c>
    </row>
    <row r="63" spans="1:22" ht="15" thickBot="1" x14ac:dyDescent="0.4">
      <c r="A63" s="139"/>
      <c r="B63" s="319">
        <f t="shared" si="11"/>
        <v>53</v>
      </c>
      <c r="C63" s="409"/>
      <c r="D63" s="407"/>
      <c r="E63" s="407"/>
      <c r="F63" s="407"/>
      <c r="G63" s="431"/>
      <c r="H63" s="431"/>
      <c r="I63" s="431"/>
      <c r="J63" s="258"/>
      <c r="K63" s="426" t="str">
        <f t="shared" si="0"/>
        <v/>
      </c>
      <c r="L63" s="131"/>
      <c r="M63" s="30">
        <f t="shared" si="1"/>
        <v>0</v>
      </c>
      <c r="N63" s="23">
        <f t="shared" si="2"/>
        <v>0</v>
      </c>
      <c r="O63" s="23">
        <f t="shared" si="3"/>
        <v>0</v>
      </c>
      <c r="P63" s="23">
        <f t="shared" si="4"/>
        <v>0</v>
      </c>
      <c r="Q63" s="23">
        <f t="shared" si="5"/>
        <v>0</v>
      </c>
      <c r="R63" s="23">
        <f t="shared" si="6"/>
        <v>0</v>
      </c>
      <c r="S63" s="23">
        <f t="shared" si="7"/>
        <v>0</v>
      </c>
      <c r="T63" s="23">
        <f t="shared" si="8"/>
        <v>1</v>
      </c>
      <c r="U63" s="144">
        <f t="shared" si="9"/>
        <v>1</v>
      </c>
      <c r="V63" s="26" t="str">
        <f t="shared" si="10"/>
        <v>Valid</v>
      </c>
    </row>
    <row r="64" spans="1:22" ht="15" thickBot="1" x14ac:dyDescent="0.4">
      <c r="A64" s="139"/>
      <c r="B64" s="319">
        <f t="shared" si="11"/>
        <v>54</v>
      </c>
      <c r="C64" s="409"/>
      <c r="D64" s="407"/>
      <c r="E64" s="407"/>
      <c r="F64" s="407"/>
      <c r="G64" s="431"/>
      <c r="H64" s="431"/>
      <c r="I64" s="431"/>
      <c r="J64" s="258"/>
      <c r="K64" s="426" t="str">
        <f t="shared" si="0"/>
        <v/>
      </c>
      <c r="L64" s="131"/>
      <c r="M64" s="30">
        <f t="shared" si="1"/>
        <v>0</v>
      </c>
      <c r="N64" s="23">
        <f t="shared" si="2"/>
        <v>0</v>
      </c>
      <c r="O64" s="23">
        <f t="shared" si="3"/>
        <v>0</v>
      </c>
      <c r="P64" s="23">
        <f t="shared" si="4"/>
        <v>0</v>
      </c>
      <c r="Q64" s="23">
        <f t="shared" si="5"/>
        <v>0</v>
      </c>
      <c r="R64" s="23">
        <f t="shared" si="6"/>
        <v>0</v>
      </c>
      <c r="S64" s="23">
        <f t="shared" si="7"/>
        <v>0</v>
      </c>
      <c r="T64" s="23">
        <f t="shared" si="8"/>
        <v>1</v>
      </c>
      <c r="U64" s="144">
        <f t="shared" si="9"/>
        <v>1</v>
      </c>
      <c r="V64" s="26" t="str">
        <f t="shared" si="10"/>
        <v>Valid</v>
      </c>
    </row>
    <row r="65" spans="1:22" ht="15" thickBot="1" x14ac:dyDescent="0.4">
      <c r="A65" s="139"/>
      <c r="B65" s="319">
        <f t="shared" si="11"/>
        <v>55</v>
      </c>
      <c r="C65" s="409"/>
      <c r="D65" s="407"/>
      <c r="E65" s="407"/>
      <c r="F65" s="407"/>
      <c r="G65" s="431"/>
      <c r="H65" s="431"/>
      <c r="I65" s="431"/>
      <c r="J65" s="258"/>
      <c r="K65" s="426" t="str">
        <f t="shared" si="0"/>
        <v/>
      </c>
      <c r="L65" s="131"/>
      <c r="M65" s="30">
        <f t="shared" si="1"/>
        <v>0</v>
      </c>
      <c r="N65" s="23">
        <f t="shared" si="2"/>
        <v>0</v>
      </c>
      <c r="O65" s="23">
        <f t="shared" si="3"/>
        <v>0</v>
      </c>
      <c r="P65" s="23">
        <f t="shared" si="4"/>
        <v>0</v>
      </c>
      <c r="Q65" s="23">
        <f t="shared" si="5"/>
        <v>0</v>
      </c>
      <c r="R65" s="23">
        <f t="shared" si="6"/>
        <v>0</v>
      </c>
      <c r="S65" s="23">
        <f t="shared" si="7"/>
        <v>0</v>
      </c>
      <c r="T65" s="23">
        <f t="shared" si="8"/>
        <v>1</v>
      </c>
      <c r="U65" s="144">
        <f t="shared" si="9"/>
        <v>1</v>
      </c>
      <c r="V65" s="26" t="str">
        <f t="shared" si="10"/>
        <v>Valid</v>
      </c>
    </row>
    <row r="66" spans="1:22" ht="15" thickBot="1" x14ac:dyDescent="0.4">
      <c r="A66" s="139"/>
      <c r="B66" s="319">
        <f t="shared" si="11"/>
        <v>56</v>
      </c>
      <c r="C66" s="409"/>
      <c r="D66" s="407"/>
      <c r="E66" s="407"/>
      <c r="F66" s="407"/>
      <c r="G66" s="431"/>
      <c r="H66" s="431"/>
      <c r="I66" s="431"/>
      <c r="J66" s="258"/>
      <c r="K66" s="426" t="str">
        <f t="shared" si="0"/>
        <v/>
      </c>
      <c r="L66" s="131"/>
      <c r="M66" s="30">
        <f t="shared" si="1"/>
        <v>0</v>
      </c>
      <c r="N66" s="23">
        <f t="shared" si="2"/>
        <v>0</v>
      </c>
      <c r="O66" s="23">
        <f t="shared" si="3"/>
        <v>0</v>
      </c>
      <c r="P66" s="23">
        <f t="shared" si="4"/>
        <v>0</v>
      </c>
      <c r="Q66" s="23">
        <f t="shared" si="5"/>
        <v>0</v>
      </c>
      <c r="R66" s="23">
        <f t="shared" si="6"/>
        <v>0</v>
      </c>
      <c r="S66" s="23">
        <f t="shared" si="7"/>
        <v>0</v>
      </c>
      <c r="T66" s="23">
        <f t="shared" si="8"/>
        <v>1</v>
      </c>
      <c r="U66" s="144">
        <f t="shared" si="9"/>
        <v>1</v>
      </c>
      <c r="V66" s="26" t="str">
        <f t="shared" si="10"/>
        <v>Valid</v>
      </c>
    </row>
    <row r="67" spans="1:22" ht="15" thickBot="1" x14ac:dyDescent="0.4">
      <c r="A67" s="139"/>
      <c r="B67" s="319">
        <f t="shared" si="11"/>
        <v>57</v>
      </c>
      <c r="C67" s="409"/>
      <c r="D67" s="407"/>
      <c r="E67" s="407"/>
      <c r="F67" s="407"/>
      <c r="G67" s="431"/>
      <c r="H67" s="431"/>
      <c r="I67" s="431"/>
      <c r="J67" s="258"/>
      <c r="K67" s="426" t="str">
        <f t="shared" si="0"/>
        <v/>
      </c>
      <c r="L67" s="131"/>
      <c r="M67" s="30">
        <f t="shared" si="1"/>
        <v>0</v>
      </c>
      <c r="N67" s="23">
        <f t="shared" si="2"/>
        <v>0</v>
      </c>
      <c r="O67" s="23">
        <f t="shared" si="3"/>
        <v>0</v>
      </c>
      <c r="P67" s="23">
        <f t="shared" si="4"/>
        <v>0</v>
      </c>
      <c r="Q67" s="23">
        <f t="shared" si="5"/>
        <v>0</v>
      </c>
      <c r="R67" s="23">
        <f t="shared" si="6"/>
        <v>0</v>
      </c>
      <c r="S67" s="23">
        <f t="shared" si="7"/>
        <v>0</v>
      </c>
      <c r="T67" s="23">
        <f t="shared" si="8"/>
        <v>1</v>
      </c>
      <c r="U67" s="144">
        <f t="shared" si="9"/>
        <v>1</v>
      </c>
      <c r="V67" s="26" t="str">
        <f t="shared" si="10"/>
        <v>Valid</v>
      </c>
    </row>
    <row r="68" spans="1:22" ht="15" thickBot="1" x14ac:dyDescent="0.4">
      <c r="A68" s="139"/>
      <c r="B68" s="319">
        <f t="shared" si="11"/>
        <v>58</v>
      </c>
      <c r="C68" s="409"/>
      <c r="D68" s="407"/>
      <c r="E68" s="407"/>
      <c r="F68" s="407"/>
      <c r="G68" s="431"/>
      <c r="H68" s="431"/>
      <c r="I68" s="431"/>
      <c r="J68" s="258"/>
      <c r="K68" s="426" t="str">
        <f t="shared" si="0"/>
        <v/>
      </c>
      <c r="L68" s="131"/>
      <c r="M68" s="30">
        <f t="shared" si="1"/>
        <v>0</v>
      </c>
      <c r="N68" s="23">
        <f t="shared" si="2"/>
        <v>0</v>
      </c>
      <c r="O68" s="23">
        <f t="shared" si="3"/>
        <v>0</v>
      </c>
      <c r="P68" s="23">
        <f t="shared" si="4"/>
        <v>0</v>
      </c>
      <c r="Q68" s="23">
        <f t="shared" si="5"/>
        <v>0</v>
      </c>
      <c r="R68" s="23">
        <f t="shared" si="6"/>
        <v>0</v>
      </c>
      <c r="S68" s="23">
        <f t="shared" si="7"/>
        <v>0</v>
      </c>
      <c r="T68" s="23">
        <f t="shared" si="8"/>
        <v>1</v>
      </c>
      <c r="U68" s="144">
        <f t="shared" si="9"/>
        <v>1</v>
      </c>
      <c r="V68" s="26" t="str">
        <f t="shared" si="10"/>
        <v>Valid</v>
      </c>
    </row>
    <row r="69" spans="1:22" ht="15" thickBot="1" x14ac:dyDescent="0.4">
      <c r="A69" s="139"/>
      <c r="B69" s="319">
        <f t="shared" si="11"/>
        <v>59</v>
      </c>
      <c r="C69" s="409"/>
      <c r="D69" s="407"/>
      <c r="E69" s="407"/>
      <c r="F69" s="407"/>
      <c r="G69" s="431"/>
      <c r="H69" s="431"/>
      <c r="I69" s="431"/>
      <c r="J69" s="258"/>
      <c r="K69" s="426" t="str">
        <f t="shared" si="0"/>
        <v/>
      </c>
      <c r="L69" s="131"/>
      <c r="M69" s="30">
        <f t="shared" si="1"/>
        <v>0</v>
      </c>
      <c r="N69" s="23">
        <f t="shared" si="2"/>
        <v>0</v>
      </c>
      <c r="O69" s="23">
        <f t="shared" si="3"/>
        <v>0</v>
      </c>
      <c r="P69" s="23">
        <f t="shared" si="4"/>
        <v>0</v>
      </c>
      <c r="Q69" s="23">
        <f t="shared" si="5"/>
        <v>0</v>
      </c>
      <c r="R69" s="23">
        <f t="shared" si="6"/>
        <v>0</v>
      </c>
      <c r="S69" s="23">
        <f t="shared" si="7"/>
        <v>0</v>
      </c>
      <c r="T69" s="23">
        <f t="shared" si="8"/>
        <v>1</v>
      </c>
      <c r="U69" s="144">
        <f t="shared" si="9"/>
        <v>1</v>
      </c>
      <c r="V69" s="26" t="str">
        <f t="shared" si="10"/>
        <v>Valid</v>
      </c>
    </row>
    <row r="70" spans="1:22" ht="15" thickBot="1" x14ac:dyDescent="0.4">
      <c r="A70" s="139"/>
      <c r="B70" s="319">
        <f t="shared" si="11"/>
        <v>60</v>
      </c>
      <c r="C70" s="409"/>
      <c r="D70" s="407"/>
      <c r="E70" s="407"/>
      <c r="F70" s="407"/>
      <c r="G70" s="431"/>
      <c r="H70" s="431"/>
      <c r="I70" s="431"/>
      <c r="J70" s="258"/>
      <c r="K70" s="426" t="str">
        <f t="shared" si="0"/>
        <v/>
      </c>
      <c r="L70" s="131"/>
      <c r="M70" s="30">
        <f t="shared" si="1"/>
        <v>0</v>
      </c>
      <c r="N70" s="23">
        <f t="shared" si="2"/>
        <v>0</v>
      </c>
      <c r="O70" s="23">
        <f t="shared" si="3"/>
        <v>0</v>
      </c>
      <c r="P70" s="23">
        <f t="shared" si="4"/>
        <v>0</v>
      </c>
      <c r="Q70" s="23">
        <f t="shared" si="5"/>
        <v>0</v>
      </c>
      <c r="R70" s="23">
        <f t="shared" si="6"/>
        <v>0</v>
      </c>
      <c r="S70" s="23">
        <f t="shared" si="7"/>
        <v>0</v>
      </c>
      <c r="T70" s="23">
        <f t="shared" si="8"/>
        <v>1</v>
      </c>
      <c r="U70" s="144">
        <f t="shared" si="9"/>
        <v>1</v>
      </c>
      <c r="V70" s="26" t="str">
        <f t="shared" si="10"/>
        <v>Valid</v>
      </c>
    </row>
    <row r="71" spans="1:22" ht="15" thickBot="1" x14ac:dyDescent="0.4">
      <c r="A71" s="139"/>
      <c r="B71" s="319">
        <f t="shared" si="11"/>
        <v>61</v>
      </c>
      <c r="C71" s="409"/>
      <c r="D71" s="407"/>
      <c r="E71" s="407"/>
      <c r="F71" s="407"/>
      <c r="G71" s="431"/>
      <c r="H71" s="431"/>
      <c r="I71" s="431"/>
      <c r="J71" s="258"/>
      <c r="K71" s="426" t="str">
        <f t="shared" si="0"/>
        <v/>
      </c>
      <c r="L71" s="131"/>
      <c r="M71" s="30">
        <f t="shared" si="1"/>
        <v>0</v>
      </c>
      <c r="N71" s="23">
        <f t="shared" si="2"/>
        <v>0</v>
      </c>
      <c r="O71" s="23">
        <f t="shared" si="3"/>
        <v>0</v>
      </c>
      <c r="P71" s="23">
        <f t="shared" si="4"/>
        <v>0</v>
      </c>
      <c r="Q71" s="23">
        <f t="shared" si="5"/>
        <v>0</v>
      </c>
      <c r="R71" s="23">
        <f t="shared" si="6"/>
        <v>0</v>
      </c>
      <c r="S71" s="23">
        <f t="shared" si="7"/>
        <v>0</v>
      </c>
      <c r="T71" s="23">
        <f t="shared" si="8"/>
        <v>1</v>
      </c>
      <c r="U71" s="144">
        <f t="shared" si="9"/>
        <v>1</v>
      </c>
      <c r="V71" s="26" t="str">
        <f t="shared" si="10"/>
        <v>Valid</v>
      </c>
    </row>
    <row r="72" spans="1:22" ht="15" thickBot="1" x14ac:dyDescent="0.4">
      <c r="A72" s="139"/>
      <c r="B72" s="319">
        <f t="shared" si="11"/>
        <v>62</v>
      </c>
      <c r="C72" s="409"/>
      <c r="D72" s="407"/>
      <c r="E72" s="407"/>
      <c r="F72" s="407"/>
      <c r="G72" s="431"/>
      <c r="H72" s="431"/>
      <c r="I72" s="431"/>
      <c r="J72" s="258"/>
      <c r="K72" s="426" t="str">
        <f t="shared" si="0"/>
        <v/>
      </c>
      <c r="L72" s="131"/>
      <c r="M72" s="30">
        <f t="shared" si="1"/>
        <v>0</v>
      </c>
      <c r="N72" s="23">
        <f t="shared" si="2"/>
        <v>0</v>
      </c>
      <c r="O72" s="23">
        <f t="shared" si="3"/>
        <v>0</v>
      </c>
      <c r="P72" s="23">
        <f t="shared" si="4"/>
        <v>0</v>
      </c>
      <c r="Q72" s="23">
        <f t="shared" si="5"/>
        <v>0</v>
      </c>
      <c r="R72" s="23">
        <f t="shared" si="6"/>
        <v>0</v>
      </c>
      <c r="S72" s="23">
        <f t="shared" si="7"/>
        <v>0</v>
      </c>
      <c r="T72" s="23">
        <f t="shared" si="8"/>
        <v>1</v>
      </c>
      <c r="U72" s="144">
        <f t="shared" si="9"/>
        <v>1</v>
      </c>
      <c r="V72" s="26" t="str">
        <f t="shared" si="10"/>
        <v>Valid</v>
      </c>
    </row>
    <row r="73" spans="1:22" ht="15" thickBot="1" x14ac:dyDescent="0.4">
      <c r="A73" s="139"/>
      <c r="B73" s="319">
        <f t="shared" si="11"/>
        <v>63</v>
      </c>
      <c r="C73" s="409"/>
      <c r="D73" s="407"/>
      <c r="E73" s="407"/>
      <c r="F73" s="407"/>
      <c r="G73" s="431"/>
      <c r="H73" s="431"/>
      <c r="I73" s="431"/>
      <c r="J73" s="258"/>
      <c r="K73" s="426" t="str">
        <f t="shared" si="0"/>
        <v/>
      </c>
      <c r="L73" s="131"/>
      <c r="M73" s="30">
        <f t="shared" si="1"/>
        <v>0</v>
      </c>
      <c r="N73" s="23">
        <f t="shared" si="2"/>
        <v>0</v>
      </c>
      <c r="O73" s="23">
        <f t="shared" si="3"/>
        <v>0</v>
      </c>
      <c r="P73" s="23">
        <f t="shared" si="4"/>
        <v>0</v>
      </c>
      <c r="Q73" s="23">
        <f t="shared" si="5"/>
        <v>0</v>
      </c>
      <c r="R73" s="23">
        <f t="shared" si="6"/>
        <v>0</v>
      </c>
      <c r="S73" s="23">
        <f t="shared" si="7"/>
        <v>0</v>
      </c>
      <c r="T73" s="23">
        <f t="shared" si="8"/>
        <v>1</v>
      </c>
      <c r="U73" s="144">
        <f t="shared" si="9"/>
        <v>1</v>
      </c>
      <c r="V73" s="26" t="str">
        <f t="shared" si="10"/>
        <v>Valid</v>
      </c>
    </row>
    <row r="74" spans="1:22" ht="15" thickBot="1" x14ac:dyDescent="0.4">
      <c r="A74" s="139"/>
      <c r="B74" s="319">
        <f t="shared" si="11"/>
        <v>64</v>
      </c>
      <c r="C74" s="409"/>
      <c r="D74" s="407"/>
      <c r="E74" s="407"/>
      <c r="F74" s="407"/>
      <c r="G74" s="431"/>
      <c r="H74" s="431"/>
      <c r="I74" s="431"/>
      <c r="J74" s="258"/>
      <c r="K74" s="426" t="str">
        <f t="shared" si="0"/>
        <v/>
      </c>
      <c r="L74" s="131"/>
      <c r="M74" s="30">
        <f t="shared" si="1"/>
        <v>0</v>
      </c>
      <c r="N74" s="23">
        <f t="shared" si="2"/>
        <v>0</v>
      </c>
      <c r="O74" s="23">
        <f t="shared" si="3"/>
        <v>0</v>
      </c>
      <c r="P74" s="23">
        <f t="shared" si="4"/>
        <v>0</v>
      </c>
      <c r="Q74" s="23">
        <f t="shared" si="5"/>
        <v>0</v>
      </c>
      <c r="R74" s="23">
        <f t="shared" si="6"/>
        <v>0</v>
      </c>
      <c r="S74" s="23">
        <f t="shared" si="7"/>
        <v>0</v>
      </c>
      <c r="T74" s="23">
        <f t="shared" si="8"/>
        <v>1</v>
      </c>
      <c r="U74" s="144">
        <f t="shared" si="9"/>
        <v>1</v>
      </c>
      <c r="V74" s="26" t="str">
        <f t="shared" si="10"/>
        <v>Valid</v>
      </c>
    </row>
    <row r="75" spans="1:22" ht="15" thickBot="1" x14ac:dyDescent="0.4">
      <c r="A75" s="139"/>
      <c r="B75" s="319">
        <f t="shared" si="11"/>
        <v>65</v>
      </c>
      <c r="C75" s="409"/>
      <c r="D75" s="407"/>
      <c r="E75" s="407"/>
      <c r="F75" s="407"/>
      <c r="G75" s="431"/>
      <c r="H75" s="431"/>
      <c r="I75" s="431"/>
      <c r="J75" s="258"/>
      <c r="K75" s="426" t="str">
        <f t="shared" si="0"/>
        <v/>
      </c>
      <c r="L75" s="131"/>
      <c r="M75" s="30">
        <f t="shared" si="1"/>
        <v>0</v>
      </c>
      <c r="N75" s="23">
        <f t="shared" si="2"/>
        <v>0</v>
      </c>
      <c r="O75" s="23">
        <f t="shared" si="3"/>
        <v>0</v>
      </c>
      <c r="P75" s="23">
        <f t="shared" si="4"/>
        <v>0</v>
      </c>
      <c r="Q75" s="23">
        <f t="shared" si="5"/>
        <v>0</v>
      </c>
      <c r="R75" s="23">
        <f t="shared" si="6"/>
        <v>0</v>
      </c>
      <c r="S75" s="23">
        <f t="shared" si="7"/>
        <v>0</v>
      </c>
      <c r="T75" s="23">
        <f t="shared" si="8"/>
        <v>1</v>
      </c>
      <c r="U75" s="144">
        <f t="shared" si="9"/>
        <v>1</v>
      </c>
      <c r="V75" s="26" t="str">
        <f t="shared" si="10"/>
        <v>Valid</v>
      </c>
    </row>
    <row r="76" spans="1:22" ht="15" thickBot="1" x14ac:dyDescent="0.4">
      <c r="A76" s="139"/>
      <c r="B76" s="319">
        <f t="shared" si="11"/>
        <v>66</v>
      </c>
      <c r="C76" s="409"/>
      <c r="D76" s="407"/>
      <c r="E76" s="407"/>
      <c r="F76" s="407"/>
      <c r="G76" s="431"/>
      <c r="H76" s="431"/>
      <c r="I76" s="431"/>
      <c r="J76" s="258"/>
      <c r="K76" s="426" t="str">
        <f t="shared" ref="K76:K139" si="12">IF(V76="Invalid", IF(U76=0,"Field (e) should be equal to (f) + (g)","Missing data, please fill out all fields (a) to (g)"),"")</f>
        <v/>
      </c>
      <c r="L76" s="131"/>
      <c r="M76" s="30">
        <f t="shared" ref="M76:M189" si="13">--(C76&lt;&gt;"")</f>
        <v>0</v>
      </c>
      <c r="N76" s="23">
        <f t="shared" ref="N76:N189" si="14">IF(OR(D76="Please choose an option:",D76=""), 0,1)</f>
        <v>0</v>
      </c>
      <c r="O76" s="23">
        <f t="shared" ref="O76:O189" si="15">IF(OR(E76="Please choose an option:",E76=""),0,1)</f>
        <v>0</v>
      </c>
      <c r="P76" s="23">
        <f t="shared" ref="P76:P189" si="16">IF(OR(F76="Please choose an option:",F76=""),0,1)</f>
        <v>0</v>
      </c>
      <c r="Q76" s="23">
        <f t="shared" ref="Q76:Q189" si="17">IF(G76="",0,1)</f>
        <v>0</v>
      </c>
      <c r="R76" s="23">
        <f t="shared" ref="R76:R139" si="18">IF(H76="",0,1)</f>
        <v>0</v>
      </c>
      <c r="S76" s="23">
        <f t="shared" ref="S76:S139" si="19">IF(I76="",0,1)</f>
        <v>0</v>
      </c>
      <c r="T76" s="23">
        <f t="shared" ref="T76:T139" si="20">SUM(M76:S76)+U76</f>
        <v>1</v>
      </c>
      <c r="U76" s="144">
        <f t="shared" ref="U76:U139" si="21">IF(OR(SUM(H76,I76)=G76,AND(G76=0,H76=0,I76=0)),1,0)</f>
        <v>1</v>
      </c>
      <c r="V76" s="26" t="str">
        <f t="shared" ref="V76:V139" si="22">IF(OR(T76=8,T76=0, AND(M76=0,N76=0,O76=0,P76=0,Q76=0,R76=0,S76=0)), "Valid", "Invalid")</f>
        <v>Valid</v>
      </c>
    </row>
    <row r="77" spans="1:22" ht="15" thickBot="1" x14ac:dyDescent="0.4">
      <c r="A77" s="139"/>
      <c r="B77" s="319">
        <f t="shared" ref="B77:B201" si="23">B76+1</f>
        <v>67</v>
      </c>
      <c r="C77" s="409"/>
      <c r="D77" s="407"/>
      <c r="E77" s="407"/>
      <c r="F77" s="407"/>
      <c r="G77" s="431"/>
      <c r="H77" s="431"/>
      <c r="I77" s="431"/>
      <c r="J77" s="258"/>
      <c r="K77" s="426" t="str">
        <f t="shared" si="12"/>
        <v/>
      </c>
      <c r="L77" s="131"/>
      <c r="M77" s="30">
        <f t="shared" si="13"/>
        <v>0</v>
      </c>
      <c r="N77" s="23">
        <f t="shared" si="14"/>
        <v>0</v>
      </c>
      <c r="O77" s="23">
        <f t="shared" si="15"/>
        <v>0</v>
      </c>
      <c r="P77" s="23">
        <f t="shared" si="16"/>
        <v>0</v>
      </c>
      <c r="Q77" s="23">
        <f t="shared" si="17"/>
        <v>0</v>
      </c>
      <c r="R77" s="23">
        <f t="shared" si="18"/>
        <v>0</v>
      </c>
      <c r="S77" s="23">
        <f t="shared" si="19"/>
        <v>0</v>
      </c>
      <c r="T77" s="23">
        <f t="shared" si="20"/>
        <v>1</v>
      </c>
      <c r="U77" s="144">
        <f t="shared" si="21"/>
        <v>1</v>
      </c>
      <c r="V77" s="26" t="str">
        <f t="shared" si="22"/>
        <v>Valid</v>
      </c>
    </row>
    <row r="78" spans="1:22" ht="15" thickBot="1" x14ac:dyDescent="0.4">
      <c r="A78" s="139"/>
      <c r="B78" s="319">
        <f t="shared" si="23"/>
        <v>68</v>
      </c>
      <c r="C78" s="409"/>
      <c r="D78" s="407"/>
      <c r="E78" s="407"/>
      <c r="F78" s="407"/>
      <c r="G78" s="431"/>
      <c r="H78" s="431"/>
      <c r="I78" s="431"/>
      <c r="J78" s="258"/>
      <c r="K78" s="426" t="str">
        <f t="shared" si="12"/>
        <v/>
      </c>
      <c r="L78" s="131"/>
      <c r="M78" s="30">
        <f t="shared" si="13"/>
        <v>0</v>
      </c>
      <c r="N78" s="23">
        <f t="shared" si="14"/>
        <v>0</v>
      </c>
      <c r="O78" s="23">
        <f t="shared" si="15"/>
        <v>0</v>
      </c>
      <c r="P78" s="23">
        <f t="shared" si="16"/>
        <v>0</v>
      </c>
      <c r="Q78" s="23">
        <f t="shared" si="17"/>
        <v>0</v>
      </c>
      <c r="R78" s="23">
        <f t="shared" si="18"/>
        <v>0</v>
      </c>
      <c r="S78" s="23">
        <f t="shared" si="19"/>
        <v>0</v>
      </c>
      <c r="T78" s="23">
        <f t="shared" si="20"/>
        <v>1</v>
      </c>
      <c r="U78" s="144">
        <f t="shared" si="21"/>
        <v>1</v>
      </c>
      <c r="V78" s="26" t="str">
        <f t="shared" si="22"/>
        <v>Valid</v>
      </c>
    </row>
    <row r="79" spans="1:22" ht="15" thickBot="1" x14ac:dyDescent="0.4">
      <c r="A79" s="139"/>
      <c r="B79" s="319">
        <f t="shared" si="23"/>
        <v>69</v>
      </c>
      <c r="C79" s="409"/>
      <c r="D79" s="407"/>
      <c r="E79" s="407"/>
      <c r="F79" s="407"/>
      <c r="G79" s="431"/>
      <c r="H79" s="431"/>
      <c r="I79" s="431"/>
      <c r="J79" s="258"/>
      <c r="K79" s="426" t="str">
        <f t="shared" si="12"/>
        <v/>
      </c>
      <c r="L79" s="131"/>
      <c r="M79" s="30">
        <f t="shared" si="13"/>
        <v>0</v>
      </c>
      <c r="N79" s="23">
        <f t="shared" si="14"/>
        <v>0</v>
      </c>
      <c r="O79" s="23">
        <f t="shared" si="15"/>
        <v>0</v>
      </c>
      <c r="P79" s="23">
        <f t="shared" si="16"/>
        <v>0</v>
      </c>
      <c r="Q79" s="23">
        <f t="shared" si="17"/>
        <v>0</v>
      </c>
      <c r="R79" s="23">
        <f t="shared" si="18"/>
        <v>0</v>
      </c>
      <c r="S79" s="23">
        <f t="shared" si="19"/>
        <v>0</v>
      </c>
      <c r="T79" s="23">
        <f t="shared" si="20"/>
        <v>1</v>
      </c>
      <c r="U79" s="144">
        <f t="shared" si="21"/>
        <v>1</v>
      </c>
      <c r="V79" s="26" t="str">
        <f t="shared" si="22"/>
        <v>Valid</v>
      </c>
    </row>
    <row r="80" spans="1:22" ht="15" thickBot="1" x14ac:dyDescent="0.4">
      <c r="A80" s="139"/>
      <c r="B80" s="319">
        <f t="shared" si="23"/>
        <v>70</v>
      </c>
      <c r="C80" s="409"/>
      <c r="D80" s="407"/>
      <c r="E80" s="407"/>
      <c r="F80" s="407"/>
      <c r="G80" s="431"/>
      <c r="H80" s="431"/>
      <c r="I80" s="431"/>
      <c r="J80" s="258"/>
      <c r="K80" s="426" t="str">
        <f t="shared" si="12"/>
        <v/>
      </c>
      <c r="L80" s="131"/>
      <c r="M80" s="30">
        <f t="shared" si="13"/>
        <v>0</v>
      </c>
      <c r="N80" s="23">
        <f t="shared" si="14"/>
        <v>0</v>
      </c>
      <c r="O80" s="23">
        <f t="shared" si="15"/>
        <v>0</v>
      </c>
      <c r="P80" s="23">
        <f t="shared" si="16"/>
        <v>0</v>
      </c>
      <c r="Q80" s="23">
        <f t="shared" si="17"/>
        <v>0</v>
      </c>
      <c r="R80" s="23">
        <f t="shared" si="18"/>
        <v>0</v>
      </c>
      <c r="S80" s="23">
        <f t="shared" si="19"/>
        <v>0</v>
      </c>
      <c r="T80" s="23">
        <f t="shared" si="20"/>
        <v>1</v>
      </c>
      <c r="U80" s="144">
        <f t="shared" si="21"/>
        <v>1</v>
      </c>
      <c r="V80" s="26" t="str">
        <f t="shared" si="22"/>
        <v>Valid</v>
      </c>
    </row>
    <row r="81" spans="1:22" ht="15" thickBot="1" x14ac:dyDescent="0.4">
      <c r="A81" s="139"/>
      <c r="B81" s="319">
        <f t="shared" si="23"/>
        <v>71</v>
      </c>
      <c r="C81" s="409"/>
      <c r="D81" s="407"/>
      <c r="E81" s="407"/>
      <c r="F81" s="407"/>
      <c r="G81" s="431"/>
      <c r="H81" s="431"/>
      <c r="I81" s="431"/>
      <c r="J81" s="258"/>
      <c r="K81" s="426" t="str">
        <f t="shared" si="12"/>
        <v/>
      </c>
      <c r="L81" s="131"/>
      <c r="M81" s="30">
        <f t="shared" si="13"/>
        <v>0</v>
      </c>
      <c r="N81" s="23">
        <f t="shared" si="14"/>
        <v>0</v>
      </c>
      <c r="O81" s="23">
        <f t="shared" si="15"/>
        <v>0</v>
      </c>
      <c r="P81" s="23">
        <f t="shared" si="16"/>
        <v>0</v>
      </c>
      <c r="Q81" s="23">
        <f t="shared" si="17"/>
        <v>0</v>
      </c>
      <c r="R81" s="23">
        <f t="shared" si="18"/>
        <v>0</v>
      </c>
      <c r="S81" s="23">
        <f t="shared" si="19"/>
        <v>0</v>
      </c>
      <c r="T81" s="23">
        <f t="shared" si="20"/>
        <v>1</v>
      </c>
      <c r="U81" s="144">
        <f t="shared" si="21"/>
        <v>1</v>
      </c>
      <c r="V81" s="26" t="str">
        <f t="shared" si="22"/>
        <v>Valid</v>
      </c>
    </row>
    <row r="82" spans="1:22" ht="15" thickBot="1" x14ac:dyDescent="0.4">
      <c r="A82" s="139"/>
      <c r="B82" s="319">
        <f t="shared" si="23"/>
        <v>72</v>
      </c>
      <c r="C82" s="409"/>
      <c r="D82" s="407"/>
      <c r="E82" s="407"/>
      <c r="F82" s="407"/>
      <c r="G82" s="431"/>
      <c r="H82" s="431"/>
      <c r="I82" s="431"/>
      <c r="J82" s="258"/>
      <c r="K82" s="426" t="str">
        <f t="shared" si="12"/>
        <v/>
      </c>
      <c r="L82" s="131"/>
      <c r="M82" s="30">
        <f t="shared" si="13"/>
        <v>0</v>
      </c>
      <c r="N82" s="23">
        <f t="shared" si="14"/>
        <v>0</v>
      </c>
      <c r="O82" s="23">
        <f t="shared" si="15"/>
        <v>0</v>
      </c>
      <c r="P82" s="23">
        <f t="shared" si="16"/>
        <v>0</v>
      </c>
      <c r="Q82" s="23">
        <f t="shared" si="17"/>
        <v>0</v>
      </c>
      <c r="R82" s="23">
        <f t="shared" si="18"/>
        <v>0</v>
      </c>
      <c r="S82" s="23">
        <f t="shared" si="19"/>
        <v>0</v>
      </c>
      <c r="T82" s="23">
        <f t="shared" si="20"/>
        <v>1</v>
      </c>
      <c r="U82" s="144">
        <f t="shared" si="21"/>
        <v>1</v>
      </c>
      <c r="V82" s="26" t="str">
        <f t="shared" si="22"/>
        <v>Valid</v>
      </c>
    </row>
    <row r="83" spans="1:22" ht="15" thickBot="1" x14ac:dyDescent="0.4">
      <c r="A83" s="139"/>
      <c r="B83" s="319">
        <f t="shared" si="23"/>
        <v>73</v>
      </c>
      <c r="C83" s="409"/>
      <c r="D83" s="407"/>
      <c r="E83" s="407"/>
      <c r="F83" s="407"/>
      <c r="G83" s="431"/>
      <c r="H83" s="431"/>
      <c r="I83" s="431"/>
      <c r="J83" s="258"/>
      <c r="K83" s="426" t="str">
        <f t="shared" si="12"/>
        <v/>
      </c>
      <c r="L83" s="131"/>
      <c r="M83" s="30">
        <f t="shared" si="13"/>
        <v>0</v>
      </c>
      <c r="N83" s="23">
        <f t="shared" si="14"/>
        <v>0</v>
      </c>
      <c r="O83" s="23">
        <f t="shared" si="15"/>
        <v>0</v>
      </c>
      <c r="P83" s="23">
        <f t="shared" si="16"/>
        <v>0</v>
      </c>
      <c r="Q83" s="23">
        <f t="shared" si="17"/>
        <v>0</v>
      </c>
      <c r="R83" s="23">
        <f t="shared" si="18"/>
        <v>0</v>
      </c>
      <c r="S83" s="23">
        <f t="shared" si="19"/>
        <v>0</v>
      </c>
      <c r="T83" s="23">
        <f t="shared" si="20"/>
        <v>1</v>
      </c>
      <c r="U83" s="144">
        <f t="shared" si="21"/>
        <v>1</v>
      </c>
      <c r="V83" s="26" t="str">
        <f t="shared" si="22"/>
        <v>Valid</v>
      </c>
    </row>
    <row r="84" spans="1:22" ht="15" thickBot="1" x14ac:dyDescent="0.4">
      <c r="A84" s="139"/>
      <c r="B84" s="319">
        <f t="shared" si="23"/>
        <v>74</v>
      </c>
      <c r="C84" s="409"/>
      <c r="D84" s="407"/>
      <c r="E84" s="407"/>
      <c r="F84" s="407"/>
      <c r="G84" s="431"/>
      <c r="H84" s="431"/>
      <c r="I84" s="431"/>
      <c r="J84" s="258"/>
      <c r="K84" s="426" t="str">
        <f t="shared" si="12"/>
        <v/>
      </c>
      <c r="L84" s="131"/>
      <c r="M84" s="30">
        <f t="shared" si="13"/>
        <v>0</v>
      </c>
      <c r="N84" s="23">
        <f t="shared" si="14"/>
        <v>0</v>
      </c>
      <c r="O84" s="23">
        <f t="shared" si="15"/>
        <v>0</v>
      </c>
      <c r="P84" s="23">
        <f t="shared" si="16"/>
        <v>0</v>
      </c>
      <c r="Q84" s="23">
        <f t="shared" si="17"/>
        <v>0</v>
      </c>
      <c r="R84" s="23">
        <f t="shared" si="18"/>
        <v>0</v>
      </c>
      <c r="S84" s="23">
        <f t="shared" si="19"/>
        <v>0</v>
      </c>
      <c r="T84" s="23">
        <f t="shared" si="20"/>
        <v>1</v>
      </c>
      <c r="U84" s="144">
        <f t="shared" si="21"/>
        <v>1</v>
      </c>
      <c r="V84" s="26" t="str">
        <f t="shared" si="22"/>
        <v>Valid</v>
      </c>
    </row>
    <row r="85" spans="1:22" ht="15" thickBot="1" x14ac:dyDescent="0.4">
      <c r="A85" s="139"/>
      <c r="B85" s="319">
        <f t="shared" si="23"/>
        <v>75</v>
      </c>
      <c r="C85" s="409"/>
      <c r="D85" s="407"/>
      <c r="E85" s="407"/>
      <c r="F85" s="407"/>
      <c r="G85" s="431"/>
      <c r="H85" s="431"/>
      <c r="I85" s="431"/>
      <c r="J85" s="258"/>
      <c r="K85" s="426" t="str">
        <f t="shared" si="12"/>
        <v/>
      </c>
      <c r="L85" s="131"/>
      <c r="M85" s="30">
        <f t="shared" si="13"/>
        <v>0</v>
      </c>
      <c r="N85" s="23">
        <f t="shared" si="14"/>
        <v>0</v>
      </c>
      <c r="O85" s="23">
        <f t="shared" si="15"/>
        <v>0</v>
      </c>
      <c r="P85" s="23">
        <f t="shared" si="16"/>
        <v>0</v>
      </c>
      <c r="Q85" s="23">
        <f t="shared" si="17"/>
        <v>0</v>
      </c>
      <c r="R85" s="23">
        <f t="shared" si="18"/>
        <v>0</v>
      </c>
      <c r="S85" s="23">
        <f t="shared" si="19"/>
        <v>0</v>
      </c>
      <c r="T85" s="23">
        <f t="shared" si="20"/>
        <v>1</v>
      </c>
      <c r="U85" s="144">
        <f t="shared" si="21"/>
        <v>1</v>
      </c>
      <c r="V85" s="26" t="str">
        <f t="shared" si="22"/>
        <v>Valid</v>
      </c>
    </row>
    <row r="86" spans="1:22" ht="15" thickBot="1" x14ac:dyDescent="0.4">
      <c r="A86" s="139"/>
      <c r="B86" s="319">
        <f t="shared" si="23"/>
        <v>76</v>
      </c>
      <c r="C86" s="409"/>
      <c r="D86" s="407"/>
      <c r="E86" s="407"/>
      <c r="F86" s="407"/>
      <c r="G86" s="431"/>
      <c r="H86" s="431"/>
      <c r="I86" s="431"/>
      <c r="J86" s="258"/>
      <c r="K86" s="426" t="str">
        <f t="shared" si="12"/>
        <v/>
      </c>
      <c r="L86" s="131"/>
      <c r="M86" s="30">
        <f t="shared" si="13"/>
        <v>0</v>
      </c>
      <c r="N86" s="23">
        <f t="shared" si="14"/>
        <v>0</v>
      </c>
      <c r="O86" s="23">
        <f t="shared" si="15"/>
        <v>0</v>
      </c>
      <c r="P86" s="23">
        <f t="shared" si="16"/>
        <v>0</v>
      </c>
      <c r="Q86" s="23">
        <f t="shared" si="17"/>
        <v>0</v>
      </c>
      <c r="R86" s="23">
        <f t="shared" si="18"/>
        <v>0</v>
      </c>
      <c r="S86" s="23">
        <f t="shared" si="19"/>
        <v>0</v>
      </c>
      <c r="T86" s="23">
        <f t="shared" si="20"/>
        <v>1</v>
      </c>
      <c r="U86" s="144">
        <f t="shared" si="21"/>
        <v>1</v>
      </c>
      <c r="V86" s="26" t="str">
        <f t="shared" si="22"/>
        <v>Valid</v>
      </c>
    </row>
    <row r="87" spans="1:22" ht="15" thickBot="1" x14ac:dyDescent="0.4">
      <c r="A87" s="139"/>
      <c r="B87" s="319">
        <f t="shared" si="23"/>
        <v>77</v>
      </c>
      <c r="C87" s="409"/>
      <c r="D87" s="407"/>
      <c r="E87" s="407"/>
      <c r="F87" s="407"/>
      <c r="G87" s="431"/>
      <c r="H87" s="431"/>
      <c r="I87" s="431"/>
      <c r="J87" s="258"/>
      <c r="K87" s="426" t="str">
        <f t="shared" si="12"/>
        <v/>
      </c>
      <c r="L87" s="131"/>
      <c r="M87" s="30">
        <f t="shared" si="13"/>
        <v>0</v>
      </c>
      <c r="N87" s="23">
        <f t="shared" si="14"/>
        <v>0</v>
      </c>
      <c r="O87" s="23">
        <f t="shared" si="15"/>
        <v>0</v>
      </c>
      <c r="P87" s="23">
        <f t="shared" si="16"/>
        <v>0</v>
      </c>
      <c r="Q87" s="23">
        <f t="shared" si="17"/>
        <v>0</v>
      </c>
      <c r="R87" s="23">
        <f t="shared" si="18"/>
        <v>0</v>
      </c>
      <c r="S87" s="23">
        <f t="shared" si="19"/>
        <v>0</v>
      </c>
      <c r="T87" s="23">
        <f t="shared" si="20"/>
        <v>1</v>
      </c>
      <c r="U87" s="144">
        <f t="shared" si="21"/>
        <v>1</v>
      </c>
      <c r="V87" s="26" t="str">
        <f t="shared" si="22"/>
        <v>Valid</v>
      </c>
    </row>
    <row r="88" spans="1:22" ht="15" thickBot="1" x14ac:dyDescent="0.4">
      <c r="A88" s="139"/>
      <c r="B88" s="319">
        <f t="shared" si="23"/>
        <v>78</v>
      </c>
      <c r="C88" s="409"/>
      <c r="D88" s="407"/>
      <c r="E88" s="407"/>
      <c r="F88" s="407"/>
      <c r="G88" s="431"/>
      <c r="H88" s="431"/>
      <c r="I88" s="431"/>
      <c r="J88" s="258"/>
      <c r="K88" s="426" t="str">
        <f t="shared" si="12"/>
        <v/>
      </c>
      <c r="L88" s="131"/>
      <c r="M88" s="30">
        <f t="shared" si="13"/>
        <v>0</v>
      </c>
      <c r="N88" s="23">
        <f t="shared" si="14"/>
        <v>0</v>
      </c>
      <c r="O88" s="23">
        <f t="shared" si="15"/>
        <v>0</v>
      </c>
      <c r="P88" s="23">
        <f t="shared" si="16"/>
        <v>0</v>
      </c>
      <c r="Q88" s="23">
        <f t="shared" si="17"/>
        <v>0</v>
      </c>
      <c r="R88" s="23">
        <f t="shared" si="18"/>
        <v>0</v>
      </c>
      <c r="S88" s="23">
        <f t="shared" si="19"/>
        <v>0</v>
      </c>
      <c r="T88" s="23">
        <f t="shared" si="20"/>
        <v>1</v>
      </c>
      <c r="U88" s="144">
        <f t="shared" si="21"/>
        <v>1</v>
      </c>
      <c r="V88" s="26" t="str">
        <f t="shared" si="22"/>
        <v>Valid</v>
      </c>
    </row>
    <row r="89" spans="1:22" ht="15" thickBot="1" x14ac:dyDescent="0.4">
      <c r="A89" s="139"/>
      <c r="B89" s="319">
        <f t="shared" si="23"/>
        <v>79</v>
      </c>
      <c r="C89" s="409"/>
      <c r="D89" s="407"/>
      <c r="E89" s="407"/>
      <c r="F89" s="407"/>
      <c r="G89" s="431"/>
      <c r="H89" s="431"/>
      <c r="I89" s="431"/>
      <c r="J89" s="258"/>
      <c r="K89" s="426" t="str">
        <f t="shared" si="12"/>
        <v/>
      </c>
      <c r="L89" s="131"/>
      <c r="M89" s="30">
        <f t="shared" si="13"/>
        <v>0</v>
      </c>
      <c r="N89" s="23">
        <f t="shared" si="14"/>
        <v>0</v>
      </c>
      <c r="O89" s="23">
        <f t="shared" si="15"/>
        <v>0</v>
      </c>
      <c r="P89" s="23">
        <f t="shared" si="16"/>
        <v>0</v>
      </c>
      <c r="Q89" s="23">
        <f t="shared" si="17"/>
        <v>0</v>
      </c>
      <c r="R89" s="23">
        <f t="shared" si="18"/>
        <v>0</v>
      </c>
      <c r="S89" s="23">
        <f t="shared" si="19"/>
        <v>0</v>
      </c>
      <c r="T89" s="23">
        <f t="shared" si="20"/>
        <v>1</v>
      </c>
      <c r="U89" s="144">
        <f t="shared" si="21"/>
        <v>1</v>
      </c>
      <c r="V89" s="26" t="str">
        <f t="shared" si="22"/>
        <v>Valid</v>
      </c>
    </row>
    <row r="90" spans="1:22" ht="15" thickBot="1" x14ac:dyDescent="0.4">
      <c r="A90" s="139"/>
      <c r="B90" s="319">
        <f t="shared" si="23"/>
        <v>80</v>
      </c>
      <c r="C90" s="409"/>
      <c r="D90" s="407"/>
      <c r="E90" s="407"/>
      <c r="F90" s="407"/>
      <c r="G90" s="431"/>
      <c r="H90" s="431"/>
      <c r="I90" s="431"/>
      <c r="J90" s="258"/>
      <c r="K90" s="426" t="str">
        <f t="shared" si="12"/>
        <v/>
      </c>
      <c r="L90" s="131"/>
      <c r="M90" s="30">
        <f t="shared" si="13"/>
        <v>0</v>
      </c>
      <c r="N90" s="23">
        <f t="shared" si="14"/>
        <v>0</v>
      </c>
      <c r="O90" s="23">
        <f t="shared" si="15"/>
        <v>0</v>
      </c>
      <c r="P90" s="23">
        <f t="shared" si="16"/>
        <v>0</v>
      </c>
      <c r="Q90" s="23">
        <f t="shared" si="17"/>
        <v>0</v>
      </c>
      <c r="R90" s="23">
        <f t="shared" si="18"/>
        <v>0</v>
      </c>
      <c r="S90" s="23">
        <f t="shared" si="19"/>
        <v>0</v>
      </c>
      <c r="T90" s="23">
        <f t="shared" si="20"/>
        <v>1</v>
      </c>
      <c r="U90" s="144">
        <f t="shared" si="21"/>
        <v>1</v>
      </c>
      <c r="V90" s="26" t="str">
        <f t="shared" si="22"/>
        <v>Valid</v>
      </c>
    </row>
    <row r="91" spans="1:22" ht="15" thickBot="1" x14ac:dyDescent="0.4">
      <c r="A91" s="139"/>
      <c r="B91" s="319">
        <f t="shared" si="23"/>
        <v>81</v>
      </c>
      <c r="C91" s="409"/>
      <c r="D91" s="407"/>
      <c r="E91" s="407"/>
      <c r="F91" s="407"/>
      <c r="G91" s="431"/>
      <c r="H91" s="431"/>
      <c r="I91" s="431"/>
      <c r="J91" s="258"/>
      <c r="K91" s="426" t="str">
        <f t="shared" si="12"/>
        <v/>
      </c>
      <c r="L91" s="131"/>
      <c r="M91" s="30">
        <f t="shared" si="13"/>
        <v>0</v>
      </c>
      <c r="N91" s="23">
        <f t="shared" si="14"/>
        <v>0</v>
      </c>
      <c r="O91" s="23">
        <f t="shared" si="15"/>
        <v>0</v>
      </c>
      <c r="P91" s="23">
        <f t="shared" si="16"/>
        <v>0</v>
      </c>
      <c r="Q91" s="23">
        <f t="shared" si="17"/>
        <v>0</v>
      </c>
      <c r="R91" s="23">
        <f t="shared" si="18"/>
        <v>0</v>
      </c>
      <c r="S91" s="23">
        <f t="shared" si="19"/>
        <v>0</v>
      </c>
      <c r="T91" s="23">
        <f t="shared" si="20"/>
        <v>1</v>
      </c>
      <c r="U91" s="144">
        <f t="shared" si="21"/>
        <v>1</v>
      </c>
      <c r="V91" s="26" t="str">
        <f t="shared" si="22"/>
        <v>Valid</v>
      </c>
    </row>
    <row r="92" spans="1:22" ht="15" thickBot="1" x14ac:dyDescent="0.4">
      <c r="A92" s="139"/>
      <c r="B92" s="319">
        <f t="shared" si="23"/>
        <v>82</v>
      </c>
      <c r="C92" s="409"/>
      <c r="D92" s="407"/>
      <c r="E92" s="407"/>
      <c r="F92" s="407"/>
      <c r="G92" s="431"/>
      <c r="H92" s="431"/>
      <c r="I92" s="431"/>
      <c r="J92" s="258"/>
      <c r="K92" s="426" t="str">
        <f t="shared" si="12"/>
        <v/>
      </c>
      <c r="L92" s="131"/>
      <c r="M92" s="30">
        <f t="shared" si="13"/>
        <v>0</v>
      </c>
      <c r="N92" s="23">
        <f t="shared" si="14"/>
        <v>0</v>
      </c>
      <c r="O92" s="23">
        <f t="shared" si="15"/>
        <v>0</v>
      </c>
      <c r="P92" s="23">
        <f t="shared" si="16"/>
        <v>0</v>
      </c>
      <c r="Q92" s="23">
        <f t="shared" si="17"/>
        <v>0</v>
      </c>
      <c r="R92" s="23">
        <f t="shared" si="18"/>
        <v>0</v>
      </c>
      <c r="S92" s="23">
        <f t="shared" si="19"/>
        <v>0</v>
      </c>
      <c r="T92" s="23">
        <f t="shared" si="20"/>
        <v>1</v>
      </c>
      <c r="U92" s="144">
        <f t="shared" si="21"/>
        <v>1</v>
      </c>
      <c r="V92" s="26" t="str">
        <f t="shared" si="22"/>
        <v>Valid</v>
      </c>
    </row>
    <row r="93" spans="1:22" ht="15" thickBot="1" x14ac:dyDescent="0.4">
      <c r="A93" s="139"/>
      <c r="B93" s="319">
        <f t="shared" si="23"/>
        <v>83</v>
      </c>
      <c r="C93" s="409"/>
      <c r="D93" s="407"/>
      <c r="E93" s="407"/>
      <c r="F93" s="407"/>
      <c r="G93" s="431"/>
      <c r="H93" s="431"/>
      <c r="I93" s="431"/>
      <c r="J93" s="258"/>
      <c r="K93" s="426" t="str">
        <f t="shared" si="12"/>
        <v/>
      </c>
      <c r="L93" s="131"/>
      <c r="M93" s="30">
        <f t="shared" si="13"/>
        <v>0</v>
      </c>
      <c r="N93" s="23">
        <f t="shared" si="14"/>
        <v>0</v>
      </c>
      <c r="O93" s="23">
        <f t="shared" si="15"/>
        <v>0</v>
      </c>
      <c r="P93" s="23">
        <f t="shared" si="16"/>
        <v>0</v>
      </c>
      <c r="Q93" s="23">
        <f t="shared" si="17"/>
        <v>0</v>
      </c>
      <c r="R93" s="23">
        <f t="shared" si="18"/>
        <v>0</v>
      </c>
      <c r="S93" s="23">
        <f t="shared" si="19"/>
        <v>0</v>
      </c>
      <c r="T93" s="23">
        <f t="shared" si="20"/>
        <v>1</v>
      </c>
      <c r="U93" s="144">
        <f t="shared" si="21"/>
        <v>1</v>
      </c>
      <c r="V93" s="26" t="str">
        <f t="shared" si="22"/>
        <v>Valid</v>
      </c>
    </row>
    <row r="94" spans="1:22" ht="15" thickBot="1" x14ac:dyDescent="0.4">
      <c r="A94" s="139"/>
      <c r="B94" s="319">
        <f t="shared" si="23"/>
        <v>84</v>
      </c>
      <c r="C94" s="409"/>
      <c r="D94" s="407"/>
      <c r="E94" s="407"/>
      <c r="F94" s="407"/>
      <c r="G94" s="431"/>
      <c r="H94" s="431"/>
      <c r="I94" s="431"/>
      <c r="J94" s="258"/>
      <c r="K94" s="426" t="str">
        <f t="shared" si="12"/>
        <v/>
      </c>
      <c r="L94" s="131"/>
      <c r="M94" s="30">
        <f t="shared" si="13"/>
        <v>0</v>
      </c>
      <c r="N94" s="23">
        <f t="shared" si="14"/>
        <v>0</v>
      </c>
      <c r="O94" s="23">
        <f t="shared" si="15"/>
        <v>0</v>
      </c>
      <c r="P94" s="23">
        <f t="shared" si="16"/>
        <v>0</v>
      </c>
      <c r="Q94" s="23">
        <f t="shared" si="17"/>
        <v>0</v>
      </c>
      <c r="R94" s="23">
        <f t="shared" si="18"/>
        <v>0</v>
      </c>
      <c r="S94" s="23">
        <f t="shared" si="19"/>
        <v>0</v>
      </c>
      <c r="T94" s="23">
        <f t="shared" si="20"/>
        <v>1</v>
      </c>
      <c r="U94" s="144">
        <f t="shared" si="21"/>
        <v>1</v>
      </c>
      <c r="V94" s="26" t="str">
        <f t="shared" si="22"/>
        <v>Valid</v>
      </c>
    </row>
    <row r="95" spans="1:22" ht="15" thickBot="1" x14ac:dyDescent="0.4">
      <c r="A95" s="139"/>
      <c r="B95" s="319">
        <f t="shared" si="23"/>
        <v>85</v>
      </c>
      <c r="C95" s="409"/>
      <c r="D95" s="407"/>
      <c r="E95" s="407"/>
      <c r="F95" s="407"/>
      <c r="G95" s="431"/>
      <c r="H95" s="431"/>
      <c r="I95" s="431"/>
      <c r="J95" s="258"/>
      <c r="K95" s="426" t="str">
        <f t="shared" si="12"/>
        <v/>
      </c>
      <c r="L95" s="131"/>
      <c r="M95" s="30">
        <f t="shared" si="13"/>
        <v>0</v>
      </c>
      <c r="N95" s="23">
        <f t="shared" si="14"/>
        <v>0</v>
      </c>
      <c r="O95" s="23">
        <f t="shared" si="15"/>
        <v>0</v>
      </c>
      <c r="P95" s="23">
        <f t="shared" si="16"/>
        <v>0</v>
      </c>
      <c r="Q95" s="23">
        <f t="shared" si="17"/>
        <v>0</v>
      </c>
      <c r="R95" s="23">
        <f t="shared" si="18"/>
        <v>0</v>
      </c>
      <c r="S95" s="23">
        <f t="shared" si="19"/>
        <v>0</v>
      </c>
      <c r="T95" s="23">
        <f t="shared" si="20"/>
        <v>1</v>
      </c>
      <c r="U95" s="144">
        <f t="shared" si="21"/>
        <v>1</v>
      </c>
      <c r="V95" s="26" t="str">
        <f t="shared" si="22"/>
        <v>Valid</v>
      </c>
    </row>
    <row r="96" spans="1:22" ht="15" thickBot="1" x14ac:dyDescent="0.4">
      <c r="A96" s="139"/>
      <c r="B96" s="319">
        <f t="shared" si="23"/>
        <v>86</v>
      </c>
      <c r="C96" s="409"/>
      <c r="D96" s="407"/>
      <c r="E96" s="407"/>
      <c r="F96" s="407"/>
      <c r="G96" s="431"/>
      <c r="H96" s="431"/>
      <c r="I96" s="431"/>
      <c r="J96" s="258"/>
      <c r="K96" s="426" t="str">
        <f t="shared" si="12"/>
        <v/>
      </c>
      <c r="L96" s="131"/>
      <c r="M96" s="30">
        <f t="shared" si="13"/>
        <v>0</v>
      </c>
      <c r="N96" s="23">
        <f t="shared" si="14"/>
        <v>0</v>
      </c>
      <c r="O96" s="23">
        <f t="shared" si="15"/>
        <v>0</v>
      </c>
      <c r="P96" s="23">
        <f t="shared" si="16"/>
        <v>0</v>
      </c>
      <c r="Q96" s="23">
        <f t="shared" si="17"/>
        <v>0</v>
      </c>
      <c r="R96" s="23">
        <f t="shared" si="18"/>
        <v>0</v>
      </c>
      <c r="S96" s="23">
        <f t="shared" si="19"/>
        <v>0</v>
      </c>
      <c r="T96" s="23">
        <f t="shared" si="20"/>
        <v>1</v>
      </c>
      <c r="U96" s="144">
        <f t="shared" si="21"/>
        <v>1</v>
      </c>
      <c r="V96" s="26" t="str">
        <f t="shared" si="22"/>
        <v>Valid</v>
      </c>
    </row>
    <row r="97" spans="1:22" ht="15" thickBot="1" x14ac:dyDescent="0.4">
      <c r="A97" s="139"/>
      <c r="B97" s="319">
        <f t="shared" si="23"/>
        <v>87</v>
      </c>
      <c r="C97" s="409"/>
      <c r="D97" s="407"/>
      <c r="E97" s="407"/>
      <c r="F97" s="407"/>
      <c r="G97" s="431"/>
      <c r="H97" s="431"/>
      <c r="I97" s="431"/>
      <c r="J97" s="258"/>
      <c r="K97" s="426" t="str">
        <f t="shared" si="12"/>
        <v/>
      </c>
      <c r="L97" s="131"/>
      <c r="M97" s="30">
        <f t="shared" si="13"/>
        <v>0</v>
      </c>
      <c r="N97" s="23">
        <f t="shared" si="14"/>
        <v>0</v>
      </c>
      <c r="O97" s="23">
        <f t="shared" si="15"/>
        <v>0</v>
      </c>
      <c r="P97" s="23">
        <f t="shared" si="16"/>
        <v>0</v>
      </c>
      <c r="Q97" s="23">
        <f t="shared" si="17"/>
        <v>0</v>
      </c>
      <c r="R97" s="23">
        <f t="shared" si="18"/>
        <v>0</v>
      </c>
      <c r="S97" s="23">
        <f t="shared" si="19"/>
        <v>0</v>
      </c>
      <c r="T97" s="23">
        <f t="shared" si="20"/>
        <v>1</v>
      </c>
      <c r="U97" s="144">
        <f t="shared" si="21"/>
        <v>1</v>
      </c>
      <c r="V97" s="26" t="str">
        <f t="shared" si="22"/>
        <v>Valid</v>
      </c>
    </row>
    <row r="98" spans="1:22" ht="15" thickBot="1" x14ac:dyDescent="0.4">
      <c r="A98" s="139"/>
      <c r="B98" s="319">
        <f t="shared" si="23"/>
        <v>88</v>
      </c>
      <c r="C98" s="409"/>
      <c r="D98" s="407"/>
      <c r="E98" s="407"/>
      <c r="F98" s="407"/>
      <c r="G98" s="431"/>
      <c r="H98" s="431"/>
      <c r="I98" s="431"/>
      <c r="J98" s="258"/>
      <c r="K98" s="426" t="str">
        <f t="shared" si="12"/>
        <v/>
      </c>
      <c r="L98" s="131"/>
      <c r="M98" s="30">
        <f t="shared" si="13"/>
        <v>0</v>
      </c>
      <c r="N98" s="23">
        <f t="shared" si="14"/>
        <v>0</v>
      </c>
      <c r="O98" s="23">
        <f t="shared" si="15"/>
        <v>0</v>
      </c>
      <c r="P98" s="23">
        <f t="shared" si="16"/>
        <v>0</v>
      </c>
      <c r="Q98" s="23">
        <f t="shared" si="17"/>
        <v>0</v>
      </c>
      <c r="R98" s="23">
        <f t="shared" si="18"/>
        <v>0</v>
      </c>
      <c r="S98" s="23">
        <f t="shared" si="19"/>
        <v>0</v>
      </c>
      <c r="T98" s="23">
        <f t="shared" si="20"/>
        <v>1</v>
      </c>
      <c r="U98" s="144">
        <f t="shared" si="21"/>
        <v>1</v>
      </c>
      <c r="V98" s="26" t="str">
        <f t="shared" si="22"/>
        <v>Valid</v>
      </c>
    </row>
    <row r="99" spans="1:22" ht="15" thickBot="1" x14ac:dyDescent="0.4">
      <c r="A99" s="139"/>
      <c r="B99" s="319">
        <f t="shared" si="23"/>
        <v>89</v>
      </c>
      <c r="C99" s="409"/>
      <c r="D99" s="407"/>
      <c r="E99" s="407"/>
      <c r="F99" s="407"/>
      <c r="G99" s="431"/>
      <c r="H99" s="431"/>
      <c r="I99" s="431"/>
      <c r="J99" s="258"/>
      <c r="K99" s="426" t="str">
        <f t="shared" si="12"/>
        <v/>
      </c>
      <c r="L99" s="131"/>
      <c r="M99" s="30">
        <f t="shared" si="13"/>
        <v>0</v>
      </c>
      <c r="N99" s="23">
        <f t="shared" si="14"/>
        <v>0</v>
      </c>
      <c r="O99" s="23">
        <f t="shared" si="15"/>
        <v>0</v>
      </c>
      <c r="P99" s="23">
        <f t="shared" si="16"/>
        <v>0</v>
      </c>
      <c r="Q99" s="23">
        <f t="shared" si="17"/>
        <v>0</v>
      </c>
      <c r="R99" s="23">
        <f t="shared" si="18"/>
        <v>0</v>
      </c>
      <c r="S99" s="23">
        <f t="shared" si="19"/>
        <v>0</v>
      </c>
      <c r="T99" s="23">
        <f t="shared" si="20"/>
        <v>1</v>
      </c>
      <c r="U99" s="144">
        <f t="shared" si="21"/>
        <v>1</v>
      </c>
      <c r="V99" s="26" t="str">
        <f t="shared" si="22"/>
        <v>Valid</v>
      </c>
    </row>
    <row r="100" spans="1:22" ht="15" thickBot="1" x14ac:dyDescent="0.4">
      <c r="A100" s="139"/>
      <c r="B100" s="319">
        <f t="shared" si="23"/>
        <v>90</v>
      </c>
      <c r="C100" s="409"/>
      <c r="D100" s="407"/>
      <c r="E100" s="407"/>
      <c r="F100" s="407"/>
      <c r="G100" s="431"/>
      <c r="H100" s="431"/>
      <c r="I100" s="431"/>
      <c r="J100" s="258"/>
      <c r="K100" s="426" t="str">
        <f t="shared" si="12"/>
        <v/>
      </c>
      <c r="L100" s="131"/>
      <c r="M100" s="30">
        <f t="shared" si="13"/>
        <v>0</v>
      </c>
      <c r="N100" s="23">
        <f t="shared" si="14"/>
        <v>0</v>
      </c>
      <c r="O100" s="23">
        <f t="shared" si="15"/>
        <v>0</v>
      </c>
      <c r="P100" s="23">
        <f t="shared" si="16"/>
        <v>0</v>
      </c>
      <c r="Q100" s="23">
        <f t="shared" si="17"/>
        <v>0</v>
      </c>
      <c r="R100" s="23">
        <f t="shared" si="18"/>
        <v>0</v>
      </c>
      <c r="S100" s="23">
        <f t="shared" si="19"/>
        <v>0</v>
      </c>
      <c r="T100" s="23">
        <f t="shared" si="20"/>
        <v>1</v>
      </c>
      <c r="U100" s="144">
        <f t="shared" si="21"/>
        <v>1</v>
      </c>
      <c r="V100" s="26" t="str">
        <f t="shared" si="22"/>
        <v>Valid</v>
      </c>
    </row>
    <row r="101" spans="1:22" ht="15" thickBot="1" x14ac:dyDescent="0.4">
      <c r="A101" s="139"/>
      <c r="B101" s="319">
        <f t="shared" si="23"/>
        <v>91</v>
      </c>
      <c r="C101" s="409"/>
      <c r="D101" s="407"/>
      <c r="E101" s="407"/>
      <c r="F101" s="407"/>
      <c r="G101" s="431"/>
      <c r="H101" s="431"/>
      <c r="I101" s="431"/>
      <c r="J101" s="258"/>
      <c r="K101" s="426" t="str">
        <f t="shared" si="12"/>
        <v/>
      </c>
      <c r="L101" s="131"/>
      <c r="M101" s="30">
        <f t="shared" si="13"/>
        <v>0</v>
      </c>
      <c r="N101" s="23">
        <f t="shared" si="14"/>
        <v>0</v>
      </c>
      <c r="O101" s="23">
        <f t="shared" si="15"/>
        <v>0</v>
      </c>
      <c r="P101" s="23">
        <f t="shared" si="16"/>
        <v>0</v>
      </c>
      <c r="Q101" s="23">
        <f t="shared" si="17"/>
        <v>0</v>
      </c>
      <c r="R101" s="23">
        <f t="shared" si="18"/>
        <v>0</v>
      </c>
      <c r="S101" s="23">
        <f t="shared" si="19"/>
        <v>0</v>
      </c>
      <c r="T101" s="23">
        <f t="shared" si="20"/>
        <v>1</v>
      </c>
      <c r="U101" s="144">
        <f t="shared" si="21"/>
        <v>1</v>
      </c>
      <c r="V101" s="26" t="str">
        <f t="shared" si="22"/>
        <v>Valid</v>
      </c>
    </row>
    <row r="102" spans="1:22" ht="15" thickBot="1" x14ac:dyDescent="0.4">
      <c r="A102" s="139"/>
      <c r="B102" s="319">
        <f t="shared" si="23"/>
        <v>92</v>
      </c>
      <c r="C102" s="409"/>
      <c r="D102" s="407"/>
      <c r="E102" s="407"/>
      <c r="F102" s="407"/>
      <c r="G102" s="431"/>
      <c r="H102" s="431"/>
      <c r="I102" s="431"/>
      <c r="J102" s="258"/>
      <c r="K102" s="426" t="str">
        <f t="shared" si="12"/>
        <v/>
      </c>
      <c r="L102" s="131"/>
      <c r="M102" s="30">
        <f t="shared" si="13"/>
        <v>0</v>
      </c>
      <c r="N102" s="23">
        <f t="shared" si="14"/>
        <v>0</v>
      </c>
      <c r="O102" s="23">
        <f t="shared" si="15"/>
        <v>0</v>
      </c>
      <c r="P102" s="23">
        <f t="shared" si="16"/>
        <v>0</v>
      </c>
      <c r="Q102" s="23">
        <f t="shared" si="17"/>
        <v>0</v>
      </c>
      <c r="R102" s="23">
        <f t="shared" si="18"/>
        <v>0</v>
      </c>
      <c r="S102" s="23">
        <f t="shared" si="19"/>
        <v>0</v>
      </c>
      <c r="T102" s="23">
        <f t="shared" si="20"/>
        <v>1</v>
      </c>
      <c r="U102" s="144">
        <f t="shared" si="21"/>
        <v>1</v>
      </c>
      <c r="V102" s="26" t="str">
        <f t="shared" si="22"/>
        <v>Valid</v>
      </c>
    </row>
    <row r="103" spans="1:22" ht="15" thickBot="1" x14ac:dyDescent="0.4">
      <c r="A103" s="139"/>
      <c r="B103" s="319">
        <f t="shared" si="23"/>
        <v>93</v>
      </c>
      <c r="C103" s="409"/>
      <c r="D103" s="407"/>
      <c r="E103" s="407"/>
      <c r="F103" s="407"/>
      <c r="G103" s="431"/>
      <c r="H103" s="431"/>
      <c r="I103" s="431"/>
      <c r="J103" s="258"/>
      <c r="K103" s="426" t="str">
        <f t="shared" si="12"/>
        <v/>
      </c>
      <c r="L103" s="131"/>
      <c r="M103" s="30">
        <f t="shared" si="13"/>
        <v>0</v>
      </c>
      <c r="N103" s="23">
        <f t="shared" si="14"/>
        <v>0</v>
      </c>
      <c r="O103" s="23">
        <f t="shared" si="15"/>
        <v>0</v>
      </c>
      <c r="P103" s="23">
        <f t="shared" si="16"/>
        <v>0</v>
      </c>
      <c r="Q103" s="23">
        <f t="shared" si="17"/>
        <v>0</v>
      </c>
      <c r="R103" s="23">
        <f t="shared" si="18"/>
        <v>0</v>
      </c>
      <c r="S103" s="23">
        <f t="shared" si="19"/>
        <v>0</v>
      </c>
      <c r="T103" s="23">
        <f t="shared" si="20"/>
        <v>1</v>
      </c>
      <c r="U103" s="144">
        <f t="shared" si="21"/>
        <v>1</v>
      </c>
      <c r="V103" s="26" t="str">
        <f t="shared" si="22"/>
        <v>Valid</v>
      </c>
    </row>
    <row r="104" spans="1:22" ht="15" thickBot="1" x14ac:dyDescent="0.4">
      <c r="A104" s="139"/>
      <c r="B104" s="319">
        <f t="shared" si="23"/>
        <v>94</v>
      </c>
      <c r="C104" s="409"/>
      <c r="D104" s="407"/>
      <c r="E104" s="407"/>
      <c r="F104" s="407"/>
      <c r="G104" s="431"/>
      <c r="H104" s="431"/>
      <c r="I104" s="431"/>
      <c r="J104" s="258"/>
      <c r="K104" s="426" t="str">
        <f t="shared" si="12"/>
        <v/>
      </c>
      <c r="L104" s="131"/>
      <c r="M104" s="30">
        <f t="shared" si="13"/>
        <v>0</v>
      </c>
      <c r="N104" s="23">
        <f t="shared" si="14"/>
        <v>0</v>
      </c>
      <c r="O104" s="23">
        <f t="shared" si="15"/>
        <v>0</v>
      </c>
      <c r="P104" s="23">
        <f t="shared" si="16"/>
        <v>0</v>
      </c>
      <c r="Q104" s="23">
        <f t="shared" si="17"/>
        <v>0</v>
      </c>
      <c r="R104" s="23">
        <f t="shared" si="18"/>
        <v>0</v>
      </c>
      <c r="S104" s="23">
        <f t="shared" si="19"/>
        <v>0</v>
      </c>
      <c r="T104" s="23">
        <f t="shared" si="20"/>
        <v>1</v>
      </c>
      <c r="U104" s="144">
        <f t="shared" si="21"/>
        <v>1</v>
      </c>
      <c r="V104" s="26" t="str">
        <f t="shared" si="22"/>
        <v>Valid</v>
      </c>
    </row>
    <row r="105" spans="1:22" ht="15" thickBot="1" x14ac:dyDescent="0.4">
      <c r="A105" s="139"/>
      <c r="B105" s="319">
        <f t="shared" si="23"/>
        <v>95</v>
      </c>
      <c r="C105" s="409"/>
      <c r="D105" s="407"/>
      <c r="E105" s="407"/>
      <c r="F105" s="407"/>
      <c r="G105" s="431"/>
      <c r="H105" s="431"/>
      <c r="I105" s="431"/>
      <c r="J105" s="258"/>
      <c r="K105" s="426" t="str">
        <f t="shared" si="12"/>
        <v/>
      </c>
      <c r="L105" s="131"/>
      <c r="M105" s="30">
        <f t="shared" si="13"/>
        <v>0</v>
      </c>
      <c r="N105" s="23">
        <f t="shared" si="14"/>
        <v>0</v>
      </c>
      <c r="O105" s="23">
        <f t="shared" si="15"/>
        <v>0</v>
      </c>
      <c r="P105" s="23">
        <f t="shared" si="16"/>
        <v>0</v>
      </c>
      <c r="Q105" s="23">
        <f t="shared" si="17"/>
        <v>0</v>
      </c>
      <c r="R105" s="23">
        <f t="shared" si="18"/>
        <v>0</v>
      </c>
      <c r="S105" s="23">
        <f t="shared" si="19"/>
        <v>0</v>
      </c>
      <c r="T105" s="23">
        <f t="shared" si="20"/>
        <v>1</v>
      </c>
      <c r="U105" s="144">
        <f t="shared" si="21"/>
        <v>1</v>
      </c>
      <c r="V105" s="26" t="str">
        <f t="shared" si="22"/>
        <v>Valid</v>
      </c>
    </row>
    <row r="106" spans="1:22" ht="15" thickBot="1" x14ac:dyDescent="0.4">
      <c r="A106" s="139"/>
      <c r="B106" s="319">
        <f t="shared" si="23"/>
        <v>96</v>
      </c>
      <c r="C106" s="409"/>
      <c r="D106" s="407"/>
      <c r="E106" s="407"/>
      <c r="F106" s="407"/>
      <c r="G106" s="431"/>
      <c r="H106" s="431"/>
      <c r="I106" s="431"/>
      <c r="J106" s="258"/>
      <c r="K106" s="426" t="str">
        <f t="shared" si="12"/>
        <v/>
      </c>
      <c r="L106" s="131"/>
      <c r="M106" s="30">
        <f t="shared" si="13"/>
        <v>0</v>
      </c>
      <c r="N106" s="23">
        <f t="shared" si="14"/>
        <v>0</v>
      </c>
      <c r="O106" s="23">
        <f t="shared" si="15"/>
        <v>0</v>
      </c>
      <c r="P106" s="23">
        <f t="shared" si="16"/>
        <v>0</v>
      </c>
      <c r="Q106" s="23">
        <f t="shared" si="17"/>
        <v>0</v>
      </c>
      <c r="R106" s="23">
        <f t="shared" si="18"/>
        <v>0</v>
      </c>
      <c r="S106" s="23">
        <f t="shared" si="19"/>
        <v>0</v>
      </c>
      <c r="T106" s="23">
        <f t="shared" si="20"/>
        <v>1</v>
      </c>
      <c r="U106" s="144">
        <f t="shared" si="21"/>
        <v>1</v>
      </c>
      <c r="V106" s="26" t="str">
        <f t="shared" si="22"/>
        <v>Valid</v>
      </c>
    </row>
    <row r="107" spans="1:22" ht="15" thickBot="1" x14ac:dyDescent="0.4">
      <c r="A107" s="139"/>
      <c r="B107" s="319">
        <f t="shared" si="23"/>
        <v>97</v>
      </c>
      <c r="C107" s="409"/>
      <c r="D107" s="407"/>
      <c r="E107" s="407"/>
      <c r="F107" s="407"/>
      <c r="G107" s="431"/>
      <c r="H107" s="431"/>
      <c r="I107" s="431"/>
      <c r="J107" s="258"/>
      <c r="K107" s="426" t="str">
        <f t="shared" si="12"/>
        <v/>
      </c>
      <c r="L107" s="131"/>
      <c r="M107" s="30">
        <f t="shared" si="13"/>
        <v>0</v>
      </c>
      <c r="N107" s="23">
        <f t="shared" si="14"/>
        <v>0</v>
      </c>
      <c r="O107" s="23">
        <f t="shared" si="15"/>
        <v>0</v>
      </c>
      <c r="P107" s="23">
        <f t="shared" si="16"/>
        <v>0</v>
      </c>
      <c r="Q107" s="23">
        <f t="shared" si="17"/>
        <v>0</v>
      </c>
      <c r="R107" s="23">
        <f t="shared" si="18"/>
        <v>0</v>
      </c>
      <c r="S107" s="23">
        <f t="shared" si="19"/>
        <v>0</v>
      </c>
      <c r="T107" s="23">
        <f t="shared" si="20"/>
        <v>1</v>
      </c>
      <c r="U107" s="144">
        <f t="shared" si="21"/>
        <v>1</v>
      </c>
      <c r="V107" s="26" t="str">
        <f t="shared" si="22"/>
        <v>Valid</v>
      </c>
    </row>
    <row r="108" spans="1:22" ht="15" thickBot="1" x14ac:dyDescent="0.4">
      <c r="A108" s="139"/>
      <c r="B108" s="319">
        <f t="shared" si="23"/>
        <v>98</v>
      </c>
      <c r="C108" s="409"/>
      <c r="D108" s="407"/>
      <c r="E108" s="407"/>
      <c r="F108" s="407"/>
      <c r="G108" s="431"/>
      <c r="H108" s="431"/>
      <c r="I108" s="431"/>
      <c r="J108" s="258"/>
      <c r="K108" s="426" t="str">
        <f t="shared" si="12"/>
        <v/>
      </c>
      <c r="L108" s="131"/>
      <c r="M108" s="30">
        <f t="shared" si="13"/>
        <v>0</v>
      </c>
      <c r="N108" s="23">
        <f t="shared" si="14"/>
        <v>0</v>
      </c>
      <c r="O108" s="23">
        <f t="shared" si="15"/>
        <v>0</v>
      </c>
      <c r="P108" s="23">
        <f t="shared" si="16"/>
        <v>0</v>
      </c>
      <c r="Q108" s="23">
        <f t="shared" si="17"/>
        <v>0</v>
      </c>
      <c r="R108" s="23">
        <f t="shared" si="18"/>
        <v>0</v>
      </c>
      <c r="S108" s="23">
        <f t="shared" si="19"/>
        <v>0</v>
      </c>
      <c r="T108" s="23">
        <f t="shared" si="20"/>
        <v>1</v>
      </c>
      <c r="U108" s="144">
        <f t="shared" si="21"/>
        <v>1</v>
      </c>
      <c r="V108" s="26" t="str">
        <f t="shared" si="22"/>
        <v>Valid</v>
      </c>
    </row>
    <row r="109" spans="1:22" ht="15" thickBot="1" x14ac:dyDescent="0.4">
      <c r="A109" s="139"/>
      <c r="B109" s="319">
        <f t="shared" si="23"/>
        <v>99</v>
      </c>
      <c r="C109" s="409"/>
      <c r="D109" s="407"/>
      <c r="E109" s="407"/>
      <c r="F109" s="407"/>
      <c r="G109" s="431"/>
      <c r="H109" s="431"/>
      <c r="I109" s="431"/>
      <c r="J109" s="258"/>
      <c r="K109" s="426" t="str">
        <f t="shared" si="12"/>
        <v/>
      </c>
      <c r="L109" s="131"/>
      <c r="M109" s="30">
        <f t="shared" ref="M109:M158" si="24">--(C109&lt;&gt;"")</f>
        <v>0</v>
      </c>
      <c r="N109" s="23">
        <f t="shared" ref="N109:N158" si="25">IF(OR(D109="Please choose an option:",D109=""), 0,1)</f>
        <v>0</v>
      </c>
      <c r="O109" s="23">
        <f t="shared" ref="O109:O158" si="26">IF(OR(E109="Please choose an option:",E109=""),0,1)</f>
        <v>0</v>
      </c>
      <c r="P109" s="23">
        <f t="shared" ref="P109:P158" si="27">IF(OR(F109="Please choose an option:",F109=""),0,1)</f>
        <v>0</v>
      </c>
      <c r="Q109" s="23">
        <f t="shared" ref="Q109:Q158" si="28">IF(G109="",0,1)</f>
        <v>0</v>
      </c>
      <c r="R109" s="23">
        <f t="shared" si="18"/>
        <v>0</v>
      </c>
      <c r="S109" s="23">
        <f t="shared" si="19"/>
        <v>0</v>
      </c>
      <c r="T109" s="23">
        <f t="shared" si="20"/>
        <v>1</v>
      </c>
      <c r="U109" s="144">
        <f t="shared" si="21"/>
        <v>1</v>
      </c>
      <c r="V109" s="26" t="str">
        <f t="shared" si="22"/>
        <v>Valid</v>
      </c>
    </row>
    <row r="110" spans="1:22" ht="15" thickBot="1" x14ac:dyDescent="0.4">
      <c r="A110" s="139"/>
      <c r="B110" s="319">
        <f t="shared" si="23"/>
        <v>100</v>
      </c>
      <c r="C110" s="409"/>
      <c r="D110" s="407"/>
      <c r="E110" s="407"/>
      <c r="F110" s="407"/>
      <c r="G110" s="431"/>
      <c r="H110" s="431"/>
      <c r="I110" s="431"/>
      <c r="J110" s="258"/>
      <c r="K110" s="426" t="str">
        <f t="shared" si="12"/>
        <v/>
      </c>
      <c r="L110" s="131"/>
      <c r="M110" s="30">
        <f t="shared" si="24"/>
        <v>0</v>
      </c>
      <c r="N110" s="23">
        <f t="shared" si="25"/>
        <v>0</v>
      </c>
      <c r="O110" s="23">
        <f t="shared" si="26"/>
        <v>0</v>
      </c>
      <c r="P110" s="23">
        <f t="shared" si="27"/>
        <v>0</v>
      </c>
      <c r="Q110" s="23">
        <f t="shared" si="28"/>
        <v>0</v>
      </c>
      <c r="R110" s="23">
        <f t="shared" si="18"/>
        <v>0</v>
      </c>
      <c r="S110" s="23">
        <f t="shared" si="19"/>
        <v>0</v>
      </c>
      <c r="T110" s="23">
        <f t="shared" si="20"/>
        <v>1</v>
      </c>
      <c r="U110" s="144">
        <f t="shared" si="21"/>
        <v>1</v>
      </c>
      <c r="V110" s="26" t="str">
        <f t="shared" si="22"/>
        <v>Valid</v>
      </c>
    </row>
    <row r="111" spans="1:22" ht="15" thickBot="1" x14ac:dyDescent="0.4">
      <c r="A111" s="139"/>
      <c r="B111" s="319">
        <f t="shared" si="23"/>
        <v>101</v>
      </c>
      <c r="C111" s="409"/>
      <c r="D111" s="407"/>
      <c r="E111" s="407"/>
      <c r="F111" s="407"/>
      <c r="G111" s="431"/>
      <c r="H111" s="431"/>
      <c r="I111" s="431"/>
      <c r="J111" s="258"/>
      <c r="K111" s="426" t="str">
        <f t="shared" si="12"/>
        <v/>
      </c>
      <c r="L111" s="131"/>
      <c r="M111" s="30">
        <f t="shared" si="24"/>
        <v>0</v>
      </c>
      <c r="N111" s="23">
        <f t="shared" si="25"/>
        <v>0</v>
      </c>
      <c r="O111" s="23">
        <f t="shared" si="26"/>
        <v>0</v>
      </c>
      <c r="P111" s="23">
        <f t="shared" si="27"/>
        <v>0</v>
      </c>
      <c r="Q111" s="23">
        <f t="shared" si="28"/>
        <v>0</v>
      </c>
      <c r="R111" s="23">
        <f t="shared" si="18"/>
        <v>0</v>
      </c>
      <c r="S111" s="23">
        <f t="shared" si="19"/>
        <v>0</v>
      </c>
      <c r="T111" s="23">
        <f t="shared" si="20"/>
        <v>1</v>
      </c>
      <c r="U111" s="144">
        <f t="shared" si="21"/>
        <v>1</v>
      </c>
      <c r="V111" s="26" t="str">
        <f t="shared" si="22"/>
        <v>Valid</v>
      </c>
    </row>
    <row r="112" spans="1:22" ht="15" thickBot="1" x14ac:dyDescent="0.4">
      <c r="A112" s="139"/>
      <c r="B112" s="319">
        <f t="shared" si="23"/>
        <v>102</v>
      </c>
      <c r="C112" s="409"/>
      <c r="D112" s="407"/>
      <c r="E112" s="407"/>
      <c r="F112" s="407"/>
      <c r="G112" s="431"/>
      <c r="H112" s="431"/>
      <c r="I112" s="431"/>
      <c r="J112" s="258"/>
      <c r="K112" s="426" t="str">
        <f t="shared" si="12"/>
        <v/>
      </c>
      <c r="L112" s="131"/>
      <c r="M112" s="30">
        <f t="shared" si="24"/>
        <v>0</v>
      </c>
      <c r="N112" s="23">
        <f t="shared" si="25"/>
        <v>0</v>
      </c>
      <c r="O112" s="23">
        <f t="shared" si="26"/>
        <v>0</v>
      </c>
      <c r="P112" s="23">
        <f t="shared" si="27"/>
        <v>0</v>
      </c>
      <c r="Q112" s="23">
        <f t="shared" si="28"/>
        <v>0</v>
      </c>
      <c r="R112" s="23">
        <f t="shared" si="18"/>
        <v>0</v>
      </c>
      <c r="S112" s="23">
        <f t="shared" si="19"/>
        <v>0</v>
      </c>
      <c r="T112" s="23">
        <f t="shared" si="20"/>
        <v>1</v>
      </c>
      <c r="U112" s="144">
        <f t="shared" si="21"/>
        <v>1</v>
      </c>
      <c r="V112" s="26" t="str">
        <f t="shared" si="22"/>
        <v>Valid</v>
      </c>
    </row>
    <row r="113" spans="1:22" ht="15" thickBot="1" x14ac:dyDescent="0.4">
      <c r="A113" s="139"/>
      <c r="B113" s="319">
        <f t="shared" si="23"/>
        <v>103</v>
      </c>
      <c r="C113" s="409"/>
      <c r="D113" s="407"/>
      <c r="E113" s="407"/>
      <c r="F113" s="407"/>
      <c r="G113" s="431"/>
      <c r="H113" s="431"/>
      <c r="I113" s="431"/>
      <c r="J113" s="258"/>
      <c r="K113" s="426" t="str">
        <f t="shared" si="12"/>
        <v/>
      </c>
      <c r="L113" s="131"/>
      <c r="M113" s="30">
        <f t="shared" si="24"/>
        <v>0</v>
      </c>
      <c r="N113" s="23">
        <f t="shared" si="25"/>
        <v>0</v>
      </c>
      <c r="O113" s="23">
        <f t="shared" si="26"/>
        <v>0</v>
      </c>
      <c r="P113" s="23">
        <f t="shared" si="27"/>
        <v>0</v>
      </c>
      <c r="Q113" s="23">
        <f t="shared" si="28"/>
        <v>0</v>
      </c>
      <c r="R113" s="23">
        <f t="shared" si="18"/>
        <v>0</v>
      </c>
      <c r="S113" s="23">
        <f t="shared" si="19"/>
        <v>0</v>
      </c>
      <c r="T113" s="23">
        <f t="shared" si="20"/>
        <v>1</v>
      </c>
      <c r="U113" s="144">
        <f t="shared" si="21"/>
        <v>1</v>
      </c>
      <c r="V113" s="26" t="str">
        <f t="shared" si="22"/>
        <v>Valid</v>
      </c>
    </row>
    <row r="114" spans="1:22" ht="15" thickBot="1" x14ac:dyDescent="0.4">
      <c r="A114" s="139"/>
      <c r="B114" s="319">
        <f t="shared" si="23"/>
        <v>104</v>
      </c>
      <c r="C114" s="409"/>
      <c r="D114" s="407"/>
      <c r="E114" s="407"/>
      <c r="F114" s="407"/>
      <c r="G114" s="431"/>
      <c r="H114" s="431"/>
      <c r="I114" s="431"/>
      <c r="J114" s="258"/>
      <c r="K114" s="426" t="str">
        <f t="shared" si="12"/>
        <v/>
      </c>
      <c r="L114" s="131"/>
      <c r="M114" s="30">
        <f t="shared" si="24"/>
        <v>0</v>
      </c>
      <c r="N114" s="23">
        <f t="shared" si="25"/>
        <v>0</v>
      </c>
      <c r="O114" s="23">
        <f t="shared" si="26"/>
        <v>0</v>
      </c>
      <c r="P114" s="23">
        <f t="shared" si="27"/>
        <v>0</v>
      </c>
      <c r="Q114" s="23">
        <f t="shared" si="28"/>
        <v>0</v>
      </c>
      <c r="R114" s="23">
        <f t="shared" si="18"/>
        <v>0</v>
      </c>
      <c r="S114" s="23">
        <f t="shared" si="19"/>
        <v>0</v>
      </c>
      <c r="T114" s="23">
        <f t="shared" si="20"/>
        <v>1</v>
      </c>
      <c r="U114" s="144">
        <f t="shared" si="21"/>
        <v>1</v>
      </c>
      <c r="V114" s="26" t="str">
        <f t="shared" si="22"/>
        <v>Valid</v>
      </c>
    </row>
    <row r="115" spans="1:22" ht="15" thickBot="1" x14ac:dyDescent="0.4">
      <c r="A115" s="139"/>
      <c r="B115" s="319">
        <f t="shared" si="23"/>
        <v>105</v>
      </c>
      <c r="C115" s="409"/>
      <c r="D115" s="407"/>
      <c r="E115" s="407"/>
      <c r="F115" s="407"/>
      <c r="G115" s="431"/>
      <c r="H115" s="431"/>
      <c r="I115" s="431"/>
      <c r="J115" s="258"/>
      <c r="K115" s="426" t="str">
        <f t="shared" si="12"/>
        <v/>
      </c>
      <c r="L115" s="131"/>
      <c r="M115" s="30">
        <f t="shared" si="24"/>
        <v>0</v>
      </c>
      <c r="N115" s="23">
        <f t="shared" si="25"/>
        <v>0</v>
      </c>
      <c r="O115" s="23">
        <f t="shared" si="26"/>
        <v>0</v>
      </c>
      <c r="P115" s="23">
        <f t="shared" si="27"/>
        <v>0</v>
      </c>
      <c r="Q115" s="23">
        <f t="shared" si="28"/>
        <v>0</v>
      </c>
      <c r="R115" s="23">
        <f t="shared" si="18"/>
        <v>0</v>
      </c>
      <c r="S115" s="23">
        <f t="shared" si="19"/>
        <v>0</v>
      </c>
      <c r="T115" s="23">
        <f t="shared" si="20"/>
        <v>1</v>
      </c>
      <c r="U115" s="144">
        <f t="shared" si="21"/>
        <v>1</v>
      </c>
      <c r="V115" s="26" t="str">
        <f t="shared" si="22"/>
        <v>Valid</v>
      </c>
    </row>
    <row r="116" spans="1:22" ht="15" thickBot="1" x14ac:dyDescent="0.4">
      <c r="A116" s="139"/>
      <c r="B116" s="319">
        <f t="shared" si="23"/>
        <v>106</v>
      </c>
      <c r="C116" s="409"/>
      <c r="D116" s="407"/>
      <c r="E116" s="407"/>
      <c r="F116" s="407"/>
      <c r="G116" s="431"/>
      <c r="H116" s="431"/>
      <c r="I116" s="431"/>
      <c r="J116" s="258"/>
      <c r="K116" s="426" t="str">
        <f t="shared" si="12"/>
        <v/>
      </c>
      <c r="L116" s="131"/>
      <c r="M116" s="30">
        <f t="shared" si="24"/>
        <v>0</v>
      </c>
      <c r="N116" s="23">
        <f t="shared" si="25"/>
        <v>0</v>
      </c>
      <c r="O116" s="23">
        <f t="shared" si="26"/>
        <v>0</v>
      </c>
      <c r="P116" s="23">
        <f t="shared" si="27"/>
        <v>0</v>
      </c>
      <c r="Q116" s="23">
        <f t="shared" si="28"/>
        <v>0</v>
      </c>
      <c r="R116" s="23">
        <f t="shared" si="18"/>
        <v>0</v>
      </c>
      <c r="S116" s="23">
        <f t="shared" si="19"/>
        <v>0</v>
      </c>
      <c r="T116" s="23">
        <f t="shared" si="20"/>
        <v>1</v>
      </c>
      <c r="U116" s="144">
        <f t="shared" si="21"/>
        <v>1</v>
      </c>
      <c r="V116" s="26" t="str">
        <f t="shared" si="22"/>
        <v>Valid</v>
      </c>
    </row>
    <row r="117" spans="1:22" ht="15" thickBot="1" x14ac:dyDescent="0.4">
      <c r="A117" s="139"/>
      <c r="B117" s="319">
        <f t="shared" si="23"/>
        <v>107</v>
      </c>
      <c r="C117" s="409"/>
      <c r="D117" s="407"/>
      <c r="E117" s="407"/>
      <c r="F117" s="407"/>
      <c r="G117" s="431"/>
      <c r="H117" s="431"/>
      <c r="I117" s="431"/>
      <c r="J117" s="258"/>
      <c r="K117" s="426" t="str">
        <f t="shared" si="12"/>
        <v/>
      </c>
      <c r="L117" s="131"/>
      <c r="M117" s="30">
        <f t="shared" si="24"/>
        <v>0</v>
      </c>
      <c r="N117" s="23">
        <f t="shared" si="25"/>
        <v>0</v>
      </c>
      <c r="O117" s="23">
        <f t="shared" si="26"/>
        <v>0</v>
      </c>
      <c r="P117" s="23">
        <f t="shared" si="27"/>
        <v>0</v>
      </c>
      <c r="Q117" s="23">
        <f t="shared" si="28"/>
        <v>0</v>
      </c>
      <c r="R117" s="23">
        <f t="shared" si="18"/>
        <v>0</v>
      </c>
      <c r="S117" s="23">
        <f t="shared" si="19"/>
        <v>0</v>
      </c>
      <c r="T117" s="23">
        <f t="shared" si="20"/>
        <v>1</v>
      </c>
      <c r="U117" s="144">
        <f t="shared" si="21"/>
        <v>1</v>
      </c>
      <c r="V117" s="26" t="str">
        <f t="shared" si="22"/>
        <v>Valid</v>
      </c>
    </row>
    <row r="118" spans="1:22" ht="15" thickBot="1" x14ac:dyDescent="0.4">
      <c r="A118" s="139"/>
      <c r="B118" s="319">
        <f t="shared" si="23"/>
        <v>108</v>
      </c>
      <c r="C118" s="409"/>
      <c r="D118" s="407"/>
      <c r="E118" s="407"/>
      <c r="F118" s="407"/>
      <c r="G118" s="431"/>
      <c r="H118" s="431"/>
      <c r="I118" s="431"/>
      <c r="J118" s="258"/>
      <c r="K118" s="426" t="str">
        <f t="shared" si="12"/>
        <v/>
      </c>
      <c r="L118" s="131"/>
      <c r="M118" s="30">
        <f t="shared" si="24"/>
        <v>0</v>
      </c>
      <c r="N118" s="23">
        <f t="shared" si="25"/>
        <v>0</v>
      </c>
      <c r="O118" s="23">
        <f t="shared" si="26"/>
        <v>0</v>
      </c>
      <c r="P118" s="23">
        <f t="shared" si="27"/>
        <v>0</v>
      </c>
      <c r="Q118" s="23">
        <f t="shared" si="28"/>
        <v>0</v>
      </c>
      <c r="R118" s="23">
        <f t="shared" si="18"/>
        <v>0</v>
      </c>
      <c r="S118" s="23">
        <f t="shared" si="19"/>
        <v>0</v>
      </c>
      <c r="T118" s="23">
        <f t="shared" si="20"/>
        <v>1</v>
      </c>
      <c r="U118" s="144">
        <f t="shared" si="21"/>
        <v>1</v>
      </c>
      <c r="V118" s="26" t="str">
        <f t="shared" si="22"/>
        <v>Valid</v>
      </c>
    </row>
    <row r="119" spans="1:22" ht="15" thickBot="1" x14ac:dyDescent="0.4">
      <c r="A119" s="139"/>
      <c r="B119" s="319">
        <f t="shared" si="23"/>
        <v>109</v>
      </c>
      <c r="C119" s="409"/>
      <c r="D119" s="407"/>
      <c r="E119" s="407"/>
      <c r="F119" s="407"/>
      <c r="G119" s="431"/>
      <c r="H119" s="431"/>
      <c r="I119" s="431"/>
      <c r="J119" s="258"/>
      <c r="K119" s="426" t="str">
        <f t="shared" si="12"/>
        <v/>
      </c>
      <c r="L119" s="131"/>
      <c r="M119" s="30">
        <f t="shared" si="24"/>
        <v>0</v>
      </c>
      <c r="N119" s="23">
        <f t="shared" si="25"/>
        <v>0</v>
      </c>
      <c r="O119" s="23">
        <f t="shared" si="26"/>
        <v>0</v>
      </c>
      <c r="P119" s="23">
        <f t="shared" si="27"/>
        <v>0</v>
      </c>
      <c r="Q119" s="23">
        <f t="shared" si="28"/>
        <v>0</v>
      </c>
      <c r="R119" s="23">
        <f t="shared" si="18"/>
        <v>0</v>
      </c>
      <c r="S119" s="23">
        <f t="shared" si="19"/>
        <v>0</v>
      </c>
      <c r="T119" s="23">
        <f t="shared" si="20"/>
        <v>1</v>
      </c>
      <c r="U119" s="144">
        <f t="shared" si="21"/>
        <v>1</v>
      </c>
      <c r="V119" s="26" t="str">
        <f t="shared" si="22"/>
        <v>Valid</v>
      </c>
    </row>
    <row r="120" spans="1:22" ht="15" thickBot="1" x14ac:dyDescent="0.4">
      <c r="A120" s="139"/>
      <c r="B120" s="319">
        <f t="shared" si="23"/>
        <v>110</v>
      </c>
      <c r="C120" s="409"/>
      <c r="D120" s="407"/>
      <c r="E120" s="407"/>
      <c r="F120" s="407"/>
      <c r="G120" s="431"/>
      <c r="H120" s="431"/>
      <c r="I120" s="431"/>
      <c r="J120" s="258"/>
      <c r="K120" s="426" t="str">
        <f t="shared" si="12"/>
        <v/>
      </c>
      <c r="L120" s="131"/>
      <c r="M120" s="30">
        <f t="shared" si="24"/>
        <v>0</v>
      </c>
      <c r="N120" s="23">
        <f t="shared" si="25"/>
        <v>0</v>
      </c>
      <c r="O120" s="23">
        <f t="shared" si="26"/>
        <v>0</v>
      </c>
      <c r="P120" s="23">
        <f t="shared" si="27"/>
        <v>0</v>
      </c>
      <c r="Q120" s="23">
        <f t="shared" si="28"/>
        <v>0</v>
      </c>
      <c r="R120" s="23">
        <f t="shared" si="18"/>
        <v>0</v>
      </c>
      <c r="S120" s="23">
        <f t="shared" si="19"/>
        <v>0</v>
      </c>
      <c r="T120" s="23">
        <f t="shared" si="20"/>
        <v>1</v>
      </c>
      <c r="U120" s="144">
        <f t="shared" si="21"/>
        <v>1</v>
      </c>
      <c r="V120" s="26" t="str">
        <f t="shared" si="22"/>
        <v>Valid</v>
      </c>
    </row>
    <row r="121" spans="1:22" ht="15" thickBot="1" x14ac:dyDescent="0.4">
      <c r="A121" s="139"/>
      <c r="B121" s="319">
        <f t="shared" si="23"/>
        <v>111</v>
      </c>
      <c r="C121" s="409"/>
      <c r="D121" s="407"/>
      <c r="E121" s="407"/>
      <c r="F121" s="407"/>
      <c r="G121" s="431"/>
      <c r="H121" s="431"/>
      <c r="I121" s="431"/>
      <c r="J121" s="258"/>
      <c r="K121" s="426" t="str">
        <f t="shared" si="12"/>
        <v/>
      </c>
      <c r="L121" s="131"/>
      <c r="M121" s="30">
        <f t="shared" si="24"/>
        <v>0</v>
      </c>
      <c r="N121" s="23">
        <f t="shared" si="25"/>
        <v>0</v>
      </c>
      <c r="O121" s="23">
        <f t="shared" si="26"/>
        <v>0</v>
      </c>
      <c r="P121" s="23">
        <f t="shared" si="27"/>
        <v>0</v>
      </c>
      <c r="Q121" s="23">
        <f t="shared" si="28"/>
        <v>0</v>
      </c>
      <c r="R121" s="23">
        <f t="shared" si="18"/>
        <v>0</v>
      </c>
      <c r="S121" s="23">
        <f t="shared" si="19"/>
        <v>0</v>
      </c>
      <c r="T121" s="23">
        <f t="shared" si="20"/>
        <v>1</v>
      </c>
      <c r="U121" s="144">
        <f t="shared" si="21"/>
        <v>1</v>
      </c>
      <c r="V121" s="26" t="str">
        <f t="shared" si="22"/>
        <v>Valid</v>
      </c>
    </row>
    <row r="122" spans="1:22" ht="15" thickBot="1" x14ac:dyDescent="0.4">
      <c r="A122" s="139"/>
      <c r="B122" s="319">
        <f t="shared" si="23"/>
        <v>112</v>
      </c>
      <c r="C122" s="409"/>
      <c r="D122" s="407"/>
      <c r="E122" s="407"/>
      <c r="F122" s="407"/>
      <c r="G122" s="431"/>
      <c r="H122" s="431"/>
      <c r="I122" s="431"/>
      <c r="J122" s="258"/>
      <c r="K122" s="426" t="str">
        <f t="shared" si="12"/>
        <v/>
      </c>
      <c r="L122" s="131"/>
      <c r="M122" s="30">
        <f t="shared" si="24"/>
        <v>0</v>
      </c>
      <c r="N122" s="23">
        <f t="shared" si="25"/>
        <v>0</v>
      </c>
      <c r="O122" s="23">
        <f t="shared" si="26"/>
        <v>0</v>
      </c>
      <c r="P122" s="23">
        <f t="shared" si="27"/>
        <v>0</v>
      </c>
      <c r="Q122" s="23">
        <f t="shared" si="28"/>
        <v>0</v>
      </c>
      <c r="R122" s="23">
        <f t="shared" si="18"/>
        <v>0</v>
      </c>
      <c r="S122" s="23">
        <f t="shared" si="19"/>
        <v>0</v>
      </c>
      <c r="T122" s="23">
        <f t="shared" si="20"/>
        <v>1</v>
      </c>
      <c r="U122" s="144">
        <f t="shared" si="21"/>
        <v>1</v>
      </c>
      <c r="V122" s="26" t="str">
        <f t="shared" si="22"/>
        <v>Valid</v>
      </c>
    </row>
    <row r="123" spans="1:22" ht="15" thickBot="1" x14ac:dyDescent="0.4">
      <c r="A123" s="139"/>
      <c r="B123" s="319">
        <f t="shared" si="23"/>
        <v>113</v>
      </c>
      <c r="C123" s="409"/>
      <c r="D123" s="407"/>
      <c r="E123" s="407"/>
      <c r="F123" s="407"/>
      <c r="G123" s="431"/>
      <c r="H123" s="431"/>
      <c r="I123" s="431"/>
      <c r="J123" s="258"/>
      <c r="K123" s="426" t="str">
        <f t="shared" si="12"/>
        <v/>
      </c>
      <c r="L123" s="131"/>
      <c r="M123" s="30">
        <f t="shared" si="24"/>
        <v>0</v>
      </c>
      <c r="N123" s="23">
        <f t="shared" si="25"/>
        <v>0</v>
      </c>
      <c r="O123" s="23">
        <f t="shared" si="26"/>
        <v>0</v>
      </c>
      <c r="P123" s="23">
        <f t="shared" si="27"/>
        <v>0</v>
      </c>
      <c r="Q123" s="23">
        <f t="shared" si="28"/>
        <v>0</v>
      </c>
      <c r="R123" s="23">
        <f t="shared" si="18"/>
        <v>0</v>
      </c>
      <c r="S123" s="23">
        <f t="shared" si="19"/>
        <v>0</v>
      </c>
      <c r="T123" s="23">
        <f t="shared" si="20"/>
        <v>1</v>
      </c>
      <c r="U123" s="144">
        <f t="shared" si="21"/>
        <v>1</v>
      </c>
      <c r="V123" s="26" t="str">
        <f t="shared" si="22"/>
        <v>Valid</v>
      </c>
    </row>
    <row r="124" spans="1:22" ht="15" thickBot="1" x14ac:dyDescent="0.4">
      <c r="A124" s="139"/>
      <c r="B124" s="319">
        <f t="shared" si="23"/>
        <v>114</v>
      </c>
      <c r="C124" s="409"/>
      <c r="D124" s="407"/>
      <c r="E124" s="407"/>
      <c r="F124" s="407"/>
      <c r="G124" s="431"/>
      <c r="H124" s="431"/>
      <c r="I124" s="431"/>
      <c r="J124" s="258"/>
      <c r="K124" s="426" t="str">
        <f t="shared" si="12"/>
        <v/>
      </c>
      <c r="L124" s="131"/>
      <c r="M124" s="30">
        <f t="shared" si="24"/>
        <v>0</v>
      </c>
      <c r="N124" s="23">
        <f t="shared" si="25"/>
        <v>0</v>
      </c>
      <c r="O124" s="23">
        <f t="shared" si="26"/>
        <v>0</v>
      </c>
      <c r="P124" s="23">
        <f t="shared" si="27"/>
        <v>0</v>
      </c>
      <c r="Q124" s="23">
        <f t="shared" si="28"/>
        <v>0</v>
      </c>
      <c r="R124" s="23">
        <f t="shared" si="18"/>
        <v>0</v>
      </c>
      <c r="S124" s="23">
        <f t="shared" si="19"/>
        <v>0</v>
      </c>
      <c r="T124" s="23">
        <f t="shared" si="20"/>
        <v>1</v>
      </c>
      <c r="U124" s="144">
        <f t="shared" si="21"/>
        <v>1</v>
      </c>
      <c r="V124" s="26" t="str">
        <f t="shared" si="22"/>
        <v>Valid</v>
      </c>
    </row>
    <row r="125" spans="1:22" ht="15" thickBot="1" x14ac:dyDescent="0.4">
      <c r="A125" s="139"/>
      <c r="B125" s="319">
        <f t="shared" si="23"/>
        <v>115</v>
      </c>
      <c r="C125" s="409"/>
      <c r="D125" s="407"/>
      <c r="E125" s="407"/>
      <c r="F125" s="407"/>
      <c r="G125" s="431"/>
      <c r="H125" s="431"/>
      <c r="I125" s="431"/>
      <c r="J125" s="258"/>
      <c r="K125" s="426" t="str">
        <f t="shared" si="12"/>
        <v/>
      </c>
      <c r="L125" s="131"/>
      <c r="M125" s="30">
        <f t="shared" si="24"/>
        <v>0</v>
      </c>
      <c r="N125" s="23">
        <f t="shared" si="25"/>
        <v>0</v>
      </c>
      <c r="O125" s="23">
        <f t="shared" si="26"/>
        <v>0</v>
      </c>
      <c r="P125" s="23">
        <f t="shared" si="27"/>
        <v>0</v>
      </c>
      <c r="Q125" s="23">
        <f t="shared" si="28"/>
        <v>0</v>
      </c>
      <c r="R125" s="23">
        <f t="shared" si="18"/>
        <v>0</v>
      </c>
      <c r="S125" s="23">
        <f t="shared" si="19"/>
        <v>0</v>
      </c>
      <c r="T125" s="23">
        <f t="shared" si="20"/>
        <v>1</v>
      </c>
      <c r="U125" s="144">
        <f t="shared" si="21"/>
        <v>1</v>
      </c>
      <c r="V125" s="26" t="str">
        <f t="shared" si="22"/>
        <v>Valid</v>
      </c>
    </row>
    <row r="126" spans="1:22" ht="15" thickBot="1" x14ac:dyDescent="0.4">
      <c r="A126" s="139"/>
      <c r="B126" s="319">
        <f t="shared" si="23"/>
        <v>116</v>
      </c>
      <c r="C126" s="409"/>
      <c r="D126" s="407"/>
      <c r="E126" s="407"/>
      <c r="F126" s="407"/>
      <c r="G126" s="431"/>
      <c r="H126" s="431"/>
      <c r="I126" s="431"/>
      <c r="J126" s="258"/>
      <c r="K126" s="426" t="str">
        <f t="shared" si="12"/>
        <v/>
      </c>
      <c r="L126" s="131"/>
      <c r="M126" s="30">
        <f t="shared" si="24"/>
        <v>0</v>
      </c>
      <c r="N126" s="23">
        <f t="shared" si="25"/>
        <v>0</v>
      </c>
      <c r="O126" s="23">
        <f t="shared" si="26"/>
        <v>0</v>
      </c>
      <c r="P126" s="23">
        <f t="shared" si="27"/>
        <v>0</v>
      </c>
      <c r="Q126" s="23">
        <f t="shared" si="28"/>
        <v>0</v>
      </c>
      <c r="R126" s="23">
        <f t="shared" si="18"/>
        <v>0</v>
      </c>
      <c r="S126" s="23">
        <f t="shared" si="19"/>
        <v>0</v>
      </c>
      <c r="T126" s="23">
        <f t="shared" si="20"/>
        <v>1</v>
      </c>
      <c r="U126" s="144">
        <f t="shared" si="21"/>
        <v>1</v>
      </c>
      <c r="V126" s="26" t="str">
        <f t="shared" si="22"/>
        <v>Valid</v>
      </c>
    </row>
    <row r="127" spans="1:22" ht="15" thickBot="1" x14ac:dyDescent="0.4">
      <c r="A127" s="139"/>
      <c r="B127" s="319">
        <f t="shared" si="23"/>
        <v>117</v>
      </c>
      <c r="C127" s="409"/>
      <c r="D127" s="407"/>
      <c r="E127" s="407"/>
      <c r="F127" s="407"/>
      <c r="G127" s="431"/>
      <c r="H127" s="431"/>
      <c r="I127" s="431"/>
      <c r="J127" s="258"/>
      <c r="K127" s="426" t="str">
        <f t="shared" si="12"/>
        <v/>
      </c>
      <c r="L127" s="131"/>
      <c r="M127" s="30">
        <f t="shared" si="24"/>
        <v>0</v>
      </c>
      <c r="N127" s="23">
        <f t="shared" si="25"/>
        <v>0</v>
      </c>
      <c r="O127" s="23">
        <f t="shared" si="26"/>
        <v>0</v>
      </c>
      <c r="P127" s="23">
        <f t="shared" si="27"/>
        <v>0</v>
      </c>
      <c r="Q127" s="23">
        <f t="shared" si="28"/>
        <v>0</v>
      </c>
      <c r="R127" s="23">
        <f t="shared" si="18"/>
        <v>0</v>
      </c>
      <c r="S127" s="23">
        <f t="shared" si="19"/>
        <v>0</v>
      </c>
      <c r="T127" s="23">
        <f t="shared" si="20"/>
        <v>1</v>
      </c>
      <c r="U127" s="144">
        <f t="shared" si="21"/>
        <v>1</v>
      </c>
      <c r="V127" s="26" t="str">
        <f t="shared" si="22"/>
        <v>Valid</v>
      </c>
    </row>
    <row r="128" spans="1:22" ht="15" thickBot="1" x14ac:dyDescent="0.4">
      <c r="A128" s="139"/>
      <c r="B128" s="319">
        <f t="shared" si="23"/>
        <v>118</v>
      </c>
      <c r="C128" s="409"/>
      <c r="D128" s="407"/>
      <c r="E128" s="407"/>
      <c r="F128" s="407"/>
      <c r="G128" s="431"/>
      <c r="H128" s="431"/>
      <c r="I128" s="431"/>
      <c r="J128" s="258"/>
      <c r="K128" s="426" t="str">
        <f t="shared" si="12"/>
        <v/>
      </c>
      <c r="L128" s="131"/>
      <c r="M128" s="30">
        <f t="shared" si="24"/>
        <v>0</v>
      </c>
      <c r="N128" s="23">
        <f t="shared" si="25"/>
        <v>0</v>
      </c>
      <c r="O128" s="23">
        <f t="shared" si="26"/>
        <v>0</v>
      </c>
      <c r="P128" s="23">
        <f t="shared" si="27"/>
        <v>0</v>
      </c>
      <c r="Q128" s="23">
        <f t="shared" si="28"/>
        <v>0</v>
      </c>
      <c r="R128" s="23">
        <f t="shared" si="18"/>
        <v>0</v>
      </c>
      <c r="S128" s="23">
        <f t="shared" si="19"/>
        <v>0</v>
      </c>
      <c r="T128" s="23">
        <f t="shared" si="20"/>
        <v>1</v>
      </c>
      <c r="U128" s="144">
        <f t="shared" si="21"/>
        <v>1</v>
      </c>
      <c r="V128" s="26" t="str">
        <f t="shared" si="22"/>
        <v>Valid</v>
      </c>
    </row>
    <row r="129" spans="1:22" ht="15" thickBot="1" x14ac:dyDescent="0.4">
      <c r="A129" s="139"/>
      <c r="B129" s="319">
        <f t="shared" si="23"/>
        <v>119</v>
      </c>
      <c r="C129" s="409"/>
      <c r="D129" s="407"/>
      <c r="E129" s="407"/>
      <c r="F129" s="407"/>
      <c r="G129" s="431"/>
      <c r="H129" s="431"/>
      <c r="I129" s="431"/>
      <c r="J129" s="258"/>
      <c r="K129" s="426" t="str">
        <f t="shared" si="12"/>
        <v/>
      </c>
      <c r="L129" s="131"/>
      <c r="M129" s="30">
        <f t="shared" si="24"/>
        <v>0</v>
      </c>
      <c r="N129" s="23">
        <f t="shared" si="25"/>
        <v>0</v>
      </c>
      <c r="O129" s="23">
        <f t="shared" si="26"/>
        <v>0</v>
      </c>
      <c r="P129" s="23">
        <f t="shared" si="27"/>
        <v>0</v>
      </c>
      <c r="Q129" s="23">
        <f t="shared" si="28"/>
        <v>0</v>
      </c>
      <c r="R129" s="23">
        <f t="shared" si="18"/>
        <v>0</v>
      </c>
      <c r="S129" s="23">
        <f t="shared" si="19"/>
        <v>0</v>
      </c>
      <c r="T129" s="23">
        <f t="shared" si="20"/>
        <v>1</v>
      </c>
      <c r="U129" s="144">
        <f t="shared" si="21"/>
        <v>1</v>
      </c>
      <c r="V129" s="26" t="str">
        <f t="shared" si="22"/>
        <v>Valid</v>
      </c>
    </row>
    <row r="130" spans="1:22" ht="15" thickBot="1" x14ac:dyDescent="0.4">
      <c r="A130" s="139"/>
      <c r="B130" s="319">
        <f t="shared" si="23"/>
        <v>120</v>
      </c>
      <c r="C130" s="409"/>
      <c r="D130" s="407"/>
      <c r="E130" s="407"/>
      <c r="F130" s="407"/>
      <c r="G130" s="431"/>
      <c r="H130" s="431"/>
      <c r="I130" s="431"/>
      <c r="J130" s="258"/>
      <c r="K130" s="426" t="str">
        <f t="shared" si="12"/>
        <v/>
      </c>
      <c r="L130" s="131"/>
      <c r="M130" s="30">
        <f t="shared" si="24"/>
        <v>0</v>
      </c>
      <c r="N130" s="23">
        <f t="shared" si="25"/>
        <v>0</v>
      </c>
      <c r="O130" s="23">
        <f t="shared" si="26"/>
        <v>0</v>
      </c>
      <c r="P130" s="23">
        <f t="shared" si="27"/>
        <v>0</v>
      </c>
      <c r="Q130" s="23">
        <f t="shared" si="28"/>
        <v>0</v>
      </c>
      <c r="R130" s="23">
        <f t="shared" si="18"/>
        <v>0</v>
      </c>
      <c r="S130" s="23">
        <f t="shared" si="19"/>
        <v>0</v>
      </c>
      <c r="T130" s="23">
        <f t="shared" si="20"/>
        <v>1</v>
      </c>
      <c r="U130" s="144">
        <f t="shared" si="21"/>
        <v>1</v>
      </c>
      <c r="V130" s="26" t="str">
        <f t="shared" si="22"/>
        <v>Valid</v>
      </c>
    </row>
    <row r="131" spans="1:22" ht="15" thickBot="1" x14ac:dyDescent="0.4">
      <c r="A131" s="139"/>
      <c r="B131" s="319">
        <f t="shared" si="23"/>
        <v>121</v>
      </c>
      <c r="C131" s="409"/>
      <c r="D131" s="407"/>
      <c r="E131" s="407"/>
      <c r="F131" s="407"/>
      <c r="G131" s="431"/>
      <c r="H131" s="431"/>
      <c r="I131" s="431"/>
      <c r="J131" s="258"/>
      <c r="K131" s="426" t="str">
        <f t="shared" si="12"/>
        <v/>
      </c>
      <c r="L131" s="131"/>
      <c r="M131" s="30">
        <f t="shared" si="24"/>
        <v>0</v>
      </c>
      <c r="N131" s="23">
        <f t="shared" si="25"/>
        <v>0</v>
      </c>
      <c r="O131" s="23">
        <f t="shared" si="26"/>
        <v>0</v>
      </c>
      <c r="P131" s="23">
        <f t="shared" si="27"/>
        <v>0</v>
      </c>
      <c r="Q131" s="23">
        <f t="shared" si="28"/>
        <v>0</v>
      </c>
      <c r="R131" s="23">
        <f t="shared" si="18"/>
        <v>0</v>
      </c>
      <c r="S131" s="23">
        <f t="shared" si="19"/>
        <v>0</v>
      </c>
      <c r="T131" s="23">
        <f t="shared" si="20"/>
        <v>1</v>
      </c>
      <c r="U131" s="144">
        <f t="shared" si="21"/>
        <v>1</v>
      </c>
      <c r="V131" s="26" t="str">
        <f t="shared" si="22"/>
        <v>Valid</v>
      </c>
    </row>
    <row r="132" spans="1:22" ht="15" thickBot="1" x14ac:dyDescent="0.4">
      <c r="A132" s="139"/>
      <c r="B132" s="319">
        <f t="shared" si="23"/>
        <v>122</v>
      </c>
      <c r="C132" s="409"/>
      <c r="D132" s="407"/>
      <c r="E132" s="407"/>
      <c r="F132" s="407"/>
      <c r="G132" s="431"/>
      <c r="H132" s="431"/>
      <c r="I132" s="431"/>
      <c r="J132" s="258"/>
      <c r="K132" s="426" t="str">
        <f t="shared" si="12"/>
        <v/>
      </c>
      <c r="L132" s="131"/>
      <c r="M132" s="30">
        <f t="shared" si="24"/>
        <v>0</v>
      </c>
      <c r="N132" s="23">
        <f t="shared" si="25"/>
        <v>0</v>
      </c>
      <c r="O132" s="23">
        <f t="shared" si="26"/>
        <v>0</v>
      </c>
      <c r="P132" s="23">
        <f t="shared" si="27"/>
        <v>0</v>
      </c>
      <c r="Q132" s="23">
        <f t="shared" si="28"/>
        <v>0</v>
      </c>
      <c r="R132" s="23">
        <f t="shared" si="18"/>
        <v>0</v>
      </c>
      <c r="S132" s="23">
        <f t="shared" si="19"/>
        <v>0</v>
      </c>
      <c r="T132" s="23">
        <f t="shared" si="20"/>
        <v>1</v>
      </c>
      <c r="U132" s="144">
        <f t="shared" si="21"/>
        <v>1</v>
      </c>
      <c r="V132" s="26" t="str">
        <f t="shared" si="22"/>
        <v>Valid</v>
      </c>
    </row>
    <row r="133" spans="1:22" ht="15" thickBot="1" x14ac:dyDescent="0.4">
      <c r="A133" s="139"/>
      <c r="B133" s="319">
        <f t="shared" si="23"/>
        <v>123</v>
      </c>
      <c r="C133" s="409"/>
      <c r="D133" s="407"/>
      <c r="E133" s="407"/>
      <c r="F133" s="407"/>
      <c r="G133" s="431"/>
      <c r="H133" s="431"/>
      <c r="I133" s="431"/>
      <c r="J133" s="258"/>
      <c r="K133" s="426" t="str">
        <f t="shared" si="12"/>
        <v/>
      </c>
      <c r="L133" s="131"/>
      <c r="M133" s="30">
        <f t="shared" si="24"/>
        <v>0</v>
      </c>
      <c r="N133" s="23">
        <f t="shared" si="25"/>
        <v>0</v>
      </c>
      <c r="O133" s="23">
        <f t="shared" si="26"/>
        <v>0</v>
      </c>
      <c r="P133" s="23">
        <f t="shared" si="27"/>
        <v>0</v>
      </c>
      <c r="Q133" s="23">
        <f t="shared" si="28"/>
        <v>0</v>
      </c>
      <c r="R133" s="23">
        <f t="shared" si="18"/>
        <v>0</v>
      </c>
      <c r="S133" s="23">
        <f t="shared" si="19"/>
        <v>0</v>
      </c>
      <c r="T133" s="23">
        <f t="shared" si="20"/>
        <v>1</v>
      </c>
      <c r="U133" s="144">
        <f t="shared" si="21"/>
        <v>1</v>
      </c>
      <c r="V133" s="26" t="str">
        <f t="shared" si="22"/>
        <v>Valid</v>
      </c>
    </row>
    <row r="134" spans="1:22" ht="15" thickBot="1" x14ac:dyDescent="0.4">
      <c r="A134" s="139"/>
      <c r="B134" s="319">
        <f t="shared" si="23"/>
        <v>124</v>
      </c>
      <c r="C134" s="409"/>
      <c r="D134" s="407"/>
      <c r="E134" s="407"/>
      <c r="F134" s="407"/>
      <c r="G134" s="431"/>
      <c r="H134" s="431"/>
      <c r="I134" s="431"/>
      <c r="J134" s="258"/>
      <c r="K134" s="426" t="str">
        <f t="shared" si="12"/>
        <v/>
      </c>
      <c r="L134" s="131"/>
      <c r="M134" s="30">
        <f t="shared" si="24"/>
        <v>0</v>
      </c>
      <c r="N134" s="23">
        <f t="shared" si="25"/>
        <v>0</v>
      </c>
      <c r="O134" s="23">
        <f t="shared" si="26"/>
        <v>0</v>
      </c>
      <c r="P134" s="23">
        <f t="shared" si="27"/>
        <v>0</v>
      </c>
      <c r="Q134" s="23">
        <f t="shared" si="28"/>
        <v>0</v>
      </c>
      <c r="R134" s="23">
        <f t="shared" si="18"/>
        <v>0</v>
      </c>
      <c r="S134" s="23">
        <f t="shared" si="19"/>
        <v>0</v>
      </c>
      <c r="T134" s="23">
        <f t="shared" si="20"/>
        <v>1</v>
      </c>
      <c r="U134" s="144">
        <f t="shared" si="21"/>
        <v>1</v>
      </c>
      <c r="V134" s="26" t="str">
        <f t="shared" si="22"/>
        <v>Valid</v>
      </c>
    </row>
    <row r="135" spans="1:22" ht="15" thickBot="1" x14ac:dyDescent="0.4">
      <c r="A135" s="139"/>
      <c r="B135" s="319">
        <f t="shared" si="23"/>
        <v>125</v>
      </c>
      <c r="C135" s="409"/>
      <c r="D135" s="407"/>
      <c r="E135" s="407"/>
      <c r="F135" s="407"/>
      <c r="G135" s="431"/>
      <c r="H135" s="431"/>
      <c r="I135" s="431"/>
      <c r="J135" s="258"/>
      <c r="K135" s="426" t="str">
        <f t="shared" si="12"/>
        <v/>
      </c>
      <c r="L135" s="131"/>
      <c r="M135" s="30">
        <f t="shared" si="24"/>
        <v>0</v>
      </c>
      <c r="N135" s="23">
        <f t="shared" si="25"/>
        <v>0</v>
      </c>
      <c r="O135" s="23">
        <f t="shared" si="26"/>
        <v>0</v>
      </c>
      <c r="P135" s="23">
        <f t="shared" si="27"/>
        <v>0</v>
      </c>
      <c r="Q135" s="23">
        <f t="shared" si="28"/>
        <v>0</v>
      </c>
      <c r="R135" s="23">
        <f t="shared" si="18"/>
        <v>0</v>
      </c>
      <c r="S135" s="23">
        <f t="shared" si="19"/>
        <v>0</v>
      </c>
      <c r="T135" s="23">
        <f t="shared" si="20"/>
        <v>1</v>
      </c>
      <c r="U135" s="144">
        <f t="shared" si="21"/>
        <v>1</v>
      </c>
      <c r="V135" s="26" t="str">
        <f t="shared" si="22"/>
        <v>Valid</v>
      </c>
    </row>
    <row r="136" spans="1:22" ht="15" thickBot="1" x14ac:dyDescent="0.4">
      <c r="A136" s="139"/>
      <c r="B136" s="319">
        <f t="shared" si="23"/>
        <v>126</v>
      </c>
      <c r="C136" s="409"/>
      <c r="D136" s="407"/>
      <c r="E136" s="407"/>
      <c r="F136" s="407"/>
      <c r="G136" s="431"/>
      <c r="H136" s="431"/>
      <c r="I136" s="431"/>
      <c r="J136" s="258"/>
      <c r="K136" s="426" t="str">
        <f t="shared" si="12"/>
        <v/>
      </c>
      <c r="L136" s="131"/>
      <c r="M136" s="30">
        <f t="shared" si="24"/>
        <v>0</v>
      </c>
      <c r="N136" s="23">
        <f t="shared" si="25"/>
        <v>0</v>
      </c>
      <c r="O136" s="23">
        <f t="shared" si="26"/>
        <v>0</v>
      </c>
      <c r="P136" s="23">
        <f t="shared" si="27"/>
        <v>0</v>
      </c>
      <c r="Q136" s="23">
        <f t="shared" si="28"/>
        <v>0</v>
      </c>
      <c r="R136" s="23">
        <f t="shared" si="18"/>
        <v>0</v>
      </c>
      <c r="S136" s="23">
        <f t="shared" si="19"/>
        <v>0</v>
      </c>
      <c r="T136" s="23">
        <f t="shared" si="20"/>
        <v>1</v>
      </c>
      <c r="U136" s="144">
        <f t="shared" si="21"/>
        <v>1</v>
      </c>
      <c r="V136" s="26" t="str">
        <f t="shared" si="22"/>
        <v>Valid</v>
      </c>
    </row>
    <row r="137" spans="1:22" ht="15" thickBot="1" x14ac:dyDescent="0.4">
      <c r="A137" s="139"/>
      <c r="B137" s="319">
        <f t="shared" si="23"/>
        <v>127</v>
      </c>
      <c r="C137" s="409"/>
      <c r="D137" s="407"/>
      <c r="E137" s="407"/>
      <c r="F137" s="407"/>
      <c r="G137" s="431"/>
      <c r="H137" s="431"/>
      <c r="I137" s="431"/>
      <c r="J137" s="258"/>
      <c r="K137" s="426" t="str">
        <f t="shared" si="12"/>
        <v/>
      </c>
      <c r="L137" s="131"/>
      <c r="M137" s="30">
        <f t="shared" si="24"/>
        <v>0</v>
      </c>
      <c r="N137" s="23">
        <f t="shared" si="25"/>
        <v>0</v>
      </c>
      <c r="O137" s="23">
        <f t="shared" si="26"/>
        <v>0</v>
      </c>
      <c r="P137" s="23">
        <f t="shared" si="27"/>
        <v>0</v>
      </c>
      <c r="Q137" s="23">
        <f t="shared" si="28"/>
        <v>0</v>
      </c>
      <c r="R137" s="23">
        <f t="shared" si="18"/>
        <v>0</v>
      </c>
      <c r="S137" s="23">
        <f t="shared" si="19"/>
        <v>0</v>
      </c>
      <c r="T137" s="23">
        <f t="shared" si="20"/>
        <v>1</v>
      </c>
      <c r="U137" s="144">
        <f t="shared" si="21"/>
        <v>1</v>
      </c>
      <c r="V137" s="26" t="str">
        <f t="shared" si="22"/>
        <v>Valid</v>
      </c>
    </row>
    <row r="138" spans="1:22" ht="15" thickBot="1" x14ac:dyDescent="0.4">
      <c r="A138" s="139"/>
      <c r="B138" s="319">
        <f t="shared" si="23"/>
        <v>128</v>
      </c>
      <c r="C138" s="409"/>
      <c r="D138" s="407"/>
      <c r="E138" s="407"/>
      <c r="F138" s="407"/>
      <c r="G138" s="431"/>
      <c r="H138" s="431"/>
      <c r="I138" s="431"/>
      <c r="J138" s="258"/>
      <c r="K138" s="426" t="str">
        <f t="shared" si="12"/>
        <v/>
      </c>
      <c r="L138" s="131"/>
      <c r="M138" s="30">
        <f t="shared" si="24"/>
        <v>0</v>
      </c>
      <c r="N138" s="23">
        <f t="shared" si="25"/>
        <v>0</v>
      </c>
      <c r="O138" s="23">
        <f t="shared" si="26"/>
        <v>0</v>
      </c>
      <c r="P138" s="23">
        <f t="shared" si="27"/>
        <v>0</v>
      </c>
      <c r="Q138" s="23">
        <f t="shared" si="28"/>
        <v>0</v>
      </c>
      <c r="R138" s="23">
        <f t="shared" si="18"/>
        <v>0</v>
      </c>
      <c r="S138" s="23">
        <f t="shared" si="19"/>
        <v>0</v>
      </c>
      <c r="T138" s="23">
        <f t="shared" si="20"/>
        <v>1</v>
      </c>
      <c r="U138" s="144">
        <f t="shared" si="21"/>
        <v>1</v>
      </c>
      <c r="V138" s="26" t="str">
        <f t="shared" si="22"/>
        <v>Valid</v>
      </c>
    </row>
    <row r="139" spans="1:22" ht="15" thickBot="1" x14ac:dyDescent="0.4">
      <c r="A139" s="139"/>
      <c r="B139" s="319">
        <f t="shared" si="23"/>
        <v>129</v>
      </c>
      <c r="C139" s="409"/>
      <c r="D139" s="407"/>
      <c r="E139" s="407"/>
      <c r="F139" s="407"/>
      <c r="G139" s="431"/>
      <c r="H139" s="431"/>
      <c r="I139" s="431"/>
      <c r="J139" s="258"/>
      <c r="K139" s="426" t="str">
        <f t="shared" si="12"/>
        <v/>
      </c>
      <c r="L139" s="131"/>
      <c r="M139" s="30">
        <f t="shared" si="24"/>
        <v>0</v>
      </c>
      <c r="N139" s="23">
        <f t="shared" si="25"/>
        <v>0</v>
      </c>
      <c r="O139" s="23">
        <f t="shared" si="26"/>
        <v>0</v>
      </c>
      <c r="P139" s="23">
        <f t="shared" si="27"/>
        <v>0</v>
      </c>
      <c r="Q139" s="23">
        <f t="shared" si="28"/>
        <v>0</v>
      </c>
      <c r="R139" s="23">
        <f t="shared" si="18"/>
        <v>0</v>
      </c>
      <c r="S139" s="23">
        <f t="shared" si="19"/>
        <v>0</v>
      </c>
      <c r="T139" s="23">
        <f t="shared" si="20"/>
        <v>1</v>
      </c>
      <c r="U139" s="144">
        <f t="shared" si="21"/>
        <v>1</v>
      </c>
      <c r="V139" s="26" t="str">
        <f t="shared" si="22"/>
        <v>Valid</v>
      </c>
    </row>
    <row r="140" spans="1:22" ht="15" thickBot="1" x14ac:dyDescent="0.4">
      <c r="A140" s="139"/>
      <c r="B140" s="319">
        <f t="shared" si="23"/>
        <v>130</v>
      </c>
      <c r="C140" s="409"/>
      <c r="D140" s="407"/>
      <c r="E140" s="407"/>
      <c r="F140" s="407"/>
      <c r="G140" s="431"/>
      <c r="H140" s="431"/>
      <c r="I140" s="431"/>
      <c r="J140" s="258"/>
      <c r="K140" s="426" t="str">
        <f t="shared" ref="K140:K203" si="29">IF(V140="Invalid", IF(U140=0,"Field (e) should be equal to (f) + (g)","Missing data, please fill out all fields (a) to (g)"),"")</f>
        <v/>
      </c>
      <c r="L140" s="131"/>
      <c r="M140" s="30">
        <f t="shared" si="24"/>
        <v>0</v>
      </c>
      <c r="N140" s="23">
        <f t="shared" si="25"/>
        <v>0</v>
      </c>
      <c r="O140" s="23">
        <f t="shared" si="26"/>
        <v>0</v>
      </c>
      <c r="P140" s="23">
        <f t="shared" si="27"/>
        <v>0</v>
      </c>
      <c r="Q140" s="23">
        <f t="shared" si="28"/>
        <v>0</v>
      </c>
      <c r="R140" s="23">
        <f t="shared" ref="R140:R203" si="30">IF(H140="",0,1)</f>
        <v>0</v>
      </c>
      <c r="S140" s="23">
        <f t="shared" ref="S140:S203" si="31">IF(I140="",0,1)</f>
        <v>0</v>
      </c>
      <c r="T140" s="23">
        <f t="shared" ref="T140:T203" si="32">SUM(M140:S140)+U140</f>
        <v>1</v>
      </c>
      <c r="U140" s="144">
        <f t="shared" ref="U140:U203" si="33">IF(OR(SUM(H140,I140)=G140,AND(G140=0,H140=0,I140=0)),1,0)</f>
        <v>1</v>
      </c>
      <c r="V140" s="26" t="str">
        <f t="shared" ref="V140:V203" si="34">IF(OR(T140=8,T140=0, AND(M140=0,N140=0,O140=0,P140=0,Q140=0,R140=0,S140=0)), "Valid", "Invalid")</f>
        <v>Valid</v>
      </c>
    </row>
    <row r="141" spans="1:22" ht="15" thickBot="1" x14ac:dyDescent="0.4">
      <c r="A141" s="139"/>
      <c r="B141" s="319">
        <f t="shared" si="23"/>
        <v>131</v>
      </c>
      <c r="C141" s="409"/>
      <c r="D141" s="407"/>
      <c r="E141" s="407"/>
      <c r="F141" s="407"/>
      <c r="G141" s="431"/>
      <c r="H141" s="431"/>
      <c r="I141" s="431"/>
      <c r="J141" s="258"/>
      <c r="K141" s="426" t="str">
        <f t="shared" si="29"/>
        <v/>
      </c>
      <c r="L141" s="131"/>
      <c r="M141" s="30">
        <f t="shared" si="24"/>
        <v>0</v>
      </c>
      <c r="N141" s="23">
        <f t="shared" si="25"/>
        <v>0</v>
      </c>
      <c r="O141" s="23">
        <f t="shared" si="26"/>
        <v>0</v>
      </c>
      <c r="P141" s="23">
        <f t="shared" si="27"/>
        <v>0</v>
      </c>
      <c r="Q141" s="23">
        <f t="shared" si="28"/>
        <v>0</v>
      </c>
      <c r="R141" s="23">
        <f t="shared" si="30"/>
        <v>0</v>
      </c>
      <c r="S141" s="23">
        <f t="shared" si="31"/>
        <v>0</v>
      </c>
      <c r="T141" s="23">
        <f t="shared" si="32"/>
        <v>1</v>
      </c>
      <c r="U141" s="144">
        <f t="shared" si="33"/>
        <v>1</v>
      </c>
      <c r="V141" s="26" t="str">
        <f t="shared" si="34"/>
        <v>Valid</v>
      </c>
    </row>
    <row r="142" spans="1:22" ht="15" thickBot="1" x14ac:dyDescent="0.4">
      <c r="A142" s="139"/>
      <c r="B142" s="319">
        <f t="shared" si="23"/>
        <v>132</v>
      </c>
      <c r="C142" s="409"/>
      <c r="D142" s="407"/>
      <c r="E142" s="407"/>
      <c r="F142" s="407"/>
      <c r="G142" s="431"/>
      <c r="H142" s="431"/>
      <c r="I142" s="431"/>
      <c r="J142" s="258"/>
      <c r="K142" s="426" t="str">
        <f t="shared" si="29"/>
        <v/>
      </c>
      <c r="L142" s="131"/>
      <c r="M142" s="30">
        <f t="shared" si="24"/>
        <v>0</v>
      </c>
      <c r="N142" s="23">
        <f t="shared" si="25"/>
        <v>0</v>
      </c>
      <c r="O142" s="23">
        <f t="shared" si="26"/>
        <v>0</v>
      </c>
      <c r="P142" s="23">
        <f t="shared" si="27"/>
        <v>0</v>
      </c>
      <c r="Q142" s="23">
        <f t="shared" si="28"/>
        <v>0</v>
      </c>
      <c r="R142" s="23">
        <f t="shared" si="30"/>
        <v>0</v>
      </c>
      <c r="S142" s="23">
        <f t="shared" si="31"/>
        <v>0</v>
      </c>
      <c r="T142" s="23">
        <f t="shared" si="32"/>
        <v>1</v>
      </c>
      <c r="U142" s="144">
        <f t="shared" si="33"/>
        <v>1</v>
      </c>
      <c r="V142" s="26" t="str">
        <f t="shared" si="34"/>
        <v>Valid</v>
      </c>
    </row>
    <row r="143" spans="1:22" ht="15" thickBot="1" x14ac:dyDescent="0.4">
      <c r="A143" s="139"/>
      <c r="B143" s="319">
        <f t="shared" si="23"/>
        <v>133</v>
      </c>
      <c r="C143" s="409"/>
      <c r="D143" s="407"/>
      <c r="E143" s="407"/>
      <c r="F143" s="407"/>
      <c r="G143" s="431"/>
      <c r="H143" s="431"/>
      <c r="I143" s="431"/>
      <c r="J143" s="258"/>
      <c r="K143" s="426" t="str">
        <f t="shared" si="29"/>
        <v/>
      </c>
      <c r="L143" s="131"/>
      <c r="M143" s="30">
        <f t="shared" si="24"/>
        <v>0</v>
      </c>
      <c r="N143" s="23">
        <f t="shared" si="25"/>
        <v>0</v>
      </c>
      <c r="O143" s="23">
        <f t="shared" si="26"/>
        <v>0</v>
      </c>
      <c r="P143" s="23">
        <f t="shared" si="27"/>
        <v>0</v>
      </c>
      <c r="Q143" s="23">
        <f t="shared" si="28"/>
        <v>0</v>
      </c>
      <c r="R143" s="23">
        <f t="shared" si="30"/>
        <v>0</v>
      </c>
      <c r="S143" s="23">
        <f t="shared" si="31"/>
        <v>0</v>
      </c>
      <c r="T143" s="23">
        <f t="shared" si="32"/>
        <v>1</v>
      </c>
      <c r="U143" s="144">
        <f t="shared" si="33"/>
        <v>1</v>
      </c>
      <c r="V143" s="26" t="str">
        <f t="shared" si="34"/>
        <v>Valid</v>
      </c>
    </row>
    <row r="144" spans="1:22" ht="15" thickBot="1" x14ac:dyDescent="0.4">
      <c r="A144" s="139"/>
      <c r="B144" s="319">
        <f t="shared" si="23"/>
        <v>134</v>
      </c>
      <c r="C144" s="409"/>
      <c r="D144" s="407"/>
      <c r="E144" s="407"/>
      <c r="F144" s="407"/>
      <c r="G144" s="431"/>
      <c r="H144" s="431"/>
      <c r="I144" s="431"/>
      <c r="J144" s="258"/>
      <c r="K144" s="426" t="str">
        <f t="shared" si="29"/>
        <v/>
      </c>
      <c r="L144" s="131"/>
      <c r="M144" s="30">
        <f t="shared" si="24"/>
        <v>0</v>
      </c>
      <c r="N144" s="23">
        <f t="shared" si="25"/>
        <v>0</v>
      </c>
      <c r="O144" s="23">
        <f t="shared" si="26"/>
        <v>0</v>
      </c>
      <c r="P144" s="23">
        <f t="shared" si="27"/>
        <v>0</v>
      </c>
      <c r="Q144" s="23">
        <f t="shared" si="28"/>
        <v>0</v>
      </c>
      <c r="R144" s="23">
        <f t="shared" si="30"/>
        <v>0</v>
      </c>
      <c r="S144" s="23">
        <f t="shared" si="31"/>
        <v>0</v>
      </c>
      <c r="T144" s="23">
        <f t="shared" si="32"/>
        <v>1</v>
      </c>
      <c r="U144" s="144">
        <f t="shared" si="33"/>
        <v>1</v>
      </c>
      <c r="V144" s="26" t="str">
        <f t="shared" si="34"/>
        <v>Valid</v>
      </c>
    </row>
    <row r="145" spans="1:22" ht="15" thickBot="1" x14ac:dyDescent="0.4">
      <c r="A145" s="139"/>
      <c r="B145" s="319">
        <f t="shared" si="23"/>
        <v>135</v>
      </c>
      <c r="C145" s="409"/>
      <c r="D145" s="407"/>
      <c r="E145" s="407"/>
      <c r="F145" s="407"/>
      <c r="G145" s="431"/>
      <c r="H145" s="431"/>
      <c r="I145" s="431"/>
      <c r="J145" s="258"/>
      <c r="K145" s="426" t="str">
        <f t="shared" si="29"/>
        <v/>
      </c>
      <c r="L145" s="131"/>
      <c r="M145" s="30">
        <f t="shared" si="24"/>
        <v>0</v>
      </c>
      <c r="N145" s="23">
        <f t="shared" si="25"/>
        <v>0</v>
      </c>
      <c r="O145" s="23">
        <f t="shared" si="26"/>
        <v>0</v>
      </c>
      <c r="P145" s="23">
        <f t="shared" si="27"/>
        <v>0</v>
      </c>
      <c r="Q145" s="23">
        <f t="shared" si="28"/>
        <v>0</v>
      </c>
      <c r="R145" s="23">
        <f t="shared" si="30"/>
        <v>0</v>
      </c>
      <c r="S145" s="23">
        <f t="shared" si="31"/>
        <v>0</v>
      </c>
      <c r="T145" s="23">
        <f t="shared" si="32"/>
        <v>1</v>
      </c>
      <c r="U145" s="144">
        <f t="shared" si="33"/>
        <v>1</v>
      </c>
      <c r="V145" s="26" t="str">
        <f t="shared" si="34"/>
        <v>Valid</v>
      </c>
    </row>
    <row r="146" spans="1:22" ht="15" thickBot="1" x14ac:dyDescent="0.4">
      <c r="A146" s="139"/>
      <c r="B146" s="319">
        <f t="shared" si="23"/>
        <v>136</v>
      </c>
      <c r="C146" s="409"/>
      <c r="D146" s="407"/>
      <c r="E146" s="407"/>
      <c r="F146" s="407"/>
      <c r="G146" s="431"/>
      <c r="H146" s="431"/>
      <c r="I146" s="431"/>
      <c r="J146" s="258"/>
      <c r="K146" s="426" t="str">
        <f t="shared" si="29"/>
        <v/>
      </c>
      <c r="L146" s="131"/>
      <c r="M146" s="30">
        <f t="shared" si="24"/>
        <v>0</v>
      </c>
      <c r="N146" s="23">
        <f t="shared" si="25"/>
        <v>0</v>
      </c>
      <c r="O146" s="23">
        <f t="shared" si="26"/>
        <v>0</v>
      </c>
      <c r="P146" s="23">
        <f t="shared" si="27"/>
        <v>0</v>
      </c>
      <c r="Q146" s="23">
        <f t="shared" si="28"/>
        <v>0</v>
      </c>
      <c r="R146" s="23">
        <f t="shared" si="30"/>
        <v>0</v>
      </c>
      <c r="S146" s="23">
        <f t="shared" si="31"/>
        <v>0</v>
      </c>
      <c r="T146" s="23">
        <f t="shared" si="32"/>
        <v>1</v>
      </c>
      <c r="U146" s="144">
        <f t="shared" si="33"/>
        <v>1</v>
      </c>
      <c r="V146" s="26" t="str">
        <f t="shared" si="34"/>
        <v>Valid</v>
      </c>
    </row>
    <row r="147" spans="1:22" ht="15" thickBot="1" x14ac:dyDescent="0.4">
      <c r="A147" s="139"/>
      <c r="B147" s="319">
        <f t="shared" si="23"/>
        <v>137</v>
      </c>
      <c r="C147" s="409"/>
      <c r="D147" s="407"/>
      <c r="E147" s="407"/>
      <c r="F147" s="407"/>
      <c r="G147" s="431"/>
      <c r="H147" s="431"/>
      <c r="I147" s="431"/>
      <c r="J147" s="258"/>
      <c r="K147" s="426" t="str">
        <f t="shared" si="29"/>
        <v/>
      </c>
      <c r="L147" s="131"/>
      <c r="M147" s="30">
        <f t="shared" si="24"/>
        <v>0</v>
      </c>
      <c r="N147" s="23">
        <f t="shared" si="25"/>
        <v>0</v>
      </c>
      <c r="O147" s="23">
        <f t="shared" si="26"/>
        <v>0</v>
      </c>
      <c r="P147" s="23">
        <f t="shared" si="27"/>
        <v>0</v>
      </c>
      <c r="Q147" s="23">
        <f t="shared" si="28"/>
        <v>0</v>
      </c>
      <c r="R147" s="23">
        <f t="shared" si="30"/>
        <v>0</v>
      </c>
      <c r="S147" s="23">
        <f t="shared" si="31"/>
        <v>0</v>
      </c>
      <c r="T147" s="23">
        <f t="shared" si="32"/>
        <v>1</v>
      </c>
      <c r="U147" s="144">
        <f t="shared" si="33"/>
        <v>1</v>
      </c>
      <c r="V147" s="26" t="str">
        <f t="shared" si="34"/>
        <v>Valid</v>
      </c>
    </row>
    <row r="148" spans="1:22" ht="15" thickBot="1" x14ac:dyDescent="0.4">
      <c r="A148" s="139"/>
      <c r="B148" s="319">
        <f t="shared" si="23"/>
        <v>138</v>
      </c>
      <c r="C148" s="409"/>
      <c r="D148" s="407"/>
      <c r="E148" s="407"/>
      <c r="F148" s="407"/>
      <c r="G148" s="431"/>
      <c r="H148" s="431"/>
      <c r="I148" s="431"/>
      <c r="J148" s="258"/>
      <c r="K148" s="426" t="str">
        <f t="shared" si="29"/>
        <v/>
      </c>
      <c r="L148" s="131"/>
      <c r="M148" s="30">
        <f t="shared" si="24"/>
        <v>0</v>
      </c>
      <c r="N148" s="23">
        <f t="shared" si="25"/>
        <v>0</v>
      </c>
      <c r="O148" s="23">
        <f t="shared" si="26"/>
        <v>0</v>
      </c>
      <c r="P148" s="23">
        <f t="shared" si="27"/>
        <v>0</v>
      </c>
      <c r="Q148" s="23">
        <f t="shared" si="28"/>
        <v>0</v>
      </c>
      <c r="R148" s="23">
        <f t="shared" si="30"/>
        <v>0</v>
      </c>
      <c r="S148" s="23">
        <f t="shared" si="31"/>
        <v>0</v>
      </c>
      <c r="T148" s="23">
        <f t="shared" si="32"/>
        <v>1</v>
      </c>
      <c r="U148" s="144">
        <f t="shared" si="33"/>
        <v>1</v>
      </c>
      <c r="V148" s="26" t="str">
        <f t="shared" si="34"/>
        <v>Valid</v>
      </c>
    </row>
    <row r="149" spans="1:22" ht="15" thickBot="1" x14ac:dyDescent="0.4">
      <c r="A149" s="139"/>
      <c r="B149" s="319">
        <f t="shared" si="23"/>
        <v>139</v>
      </c>
      <c r="C149" s="409"/>
      <c r="D149" s="407"/>
      <c r="E149" s="407"/>
      <c r="F149" s="407"/>
      <c r="G149" s="431"/>
      <c r="H149" s="431"/>
      <c r="I149" s="431"/>
      <c r="J149" s="258"/>
      <c r="K149" s="426" t="str">
        <f t="shared" si="29"/>
        <v/>
      </c>
      <c r="L149" s="131"/>
      <c r="M149" s="30">
        <f t="shared" si="24"/>
        <v>0</v>
      </c>
      <c r="N149" s="23">
        <f t="shared" si="25"/>
        <v>0</v>
      </c>
      <c r="O149" s="23">
        <f t="shared" si="26"/>
        <v>0</v>
      </c>
      <c r="P149" s="23">
        <f t="shared" si="27"/>
        <v>0</v>
      </c>
      <c r="Q149" s="23">
        <f t="shared" si="28"/>
        <v>0</v>
      </c>
      <c r="R149" s="23">
        <f t="shared" si="30"/>
        <v>0</v>
      </c>
      <c r="S149" s="23">
        <f t="shared" si="31"/>
        <v>0</v>
      </c>
      <c r="T149" s="23">
        <f t="shared" si="32"/>
        <v>1</v>
      </c>
      <c r="U149" s="144">
        <f t="shared" si="33"/>
        <v>1</v>
      </c>
      <c r="V149" s="26" t="str">
        <f t="shared" si="34"/>
        <v>Valid</v>
      </c>
    </row>
    <row r="150" spans="1:22" ht="15" thickBot="1" x14ac:dyDescent="0.4">
      <c r="A150" s="139"/>
      <c r="B150" s="319">
        <f t="shared" si="23"/>
        <v>140</v>
      </c>
      <c r="C150" s="409"/>
      <c r="D150" s="407"/>
      <c r="E150" s="407"/>
      <c r="F150" s="407"/>
      <c r="G150" s="431"/>
      <c r="H150" s="431"/>
      <c r="I150" s="431"/>
      <c r="J150" s="258"/>
      <c r="K150" s="426" t="str">
        <f t="shared" si="29"/>
        <v/>
      </c>
      <c r="L150" s="131"/>
      <c r="M150" s="30">
        <f t="shared" si="24"/>
        <v>0</v>
      </c>
      <c r="N150" s="23">
        <f t="shared" si="25"/>
        <v>0</v>
      </c>
      <c r="O150" s="23">
        <f t="shared" si="26"/>
        <v>0</v>
      </c>
      <c r="P150" s="23">
        <f t="shared" si="27"/>
        <v>0</v>
      </c>
      <c r="Q150" s="23">
        <f t="shared" si="28"/>
        <v>0</v>
      </c>
      <c r="R150" s="23">
        <f t="shared" si="30"/>
        <v>0</v>
      </c>
      <c r="S150" s="23">
        <f t="shared" si="31"/>
        <v>0</v>
      </c>
      <c r="T150" s="23">
        <f t="shared" si="32"/>
        <v>1</v>
      </c>
      <c r="U150" s="144">
        <f t="shared" si="33"/>
        <v>1</v>
      </c>
      <c r="V150" s="26" t="str">
        <f t="shared" si="34"/>
        <v>Valid</v>
      </c>
    </row>
    <row r="151" spans="1:22" ht="15" thickBot="1" x14ac:dyDescent="0.4">
      <c r="A151" s="139"/>
      <c r="B151" s="319">
        <f t="shared" si="23"/>
        <v>141</v>
      </c>
      <c r="C151" s="409"/>
      <c r="D151" s="407"/>
      <c r="E151" s="407"/>
      <c r="F151" s="407"/>
      <c r="G151" s="431"/>
      <c r="H151" s="431"/>
      <c r="I151" s="431"/>
      <c r="J151" s="258"/>
      <c r="K151" s="426" t="str">
        <f t="shared" si="29"/>
        <v/>
      </c>
      <c r="L151" s="131"/>
      <c r="M151" s="30">
        <f t="shared" si="24"/>
        <v>0</v>
      </c>
      <c r="N151" s="23">
        <f t="shared" si="25"/>
        <v>0</v>
      </c>
      <c r="O151" s="23">
        <f t="shared" si="26"/>
        <v>0</v>
      </c>
      <c r="P151" s="23">
        <f t="shared" si="27"/>
        <v>0</v>
      </c>
      <c r="Q151" s="23">
        <f t="shared" si="28"/>
        <v>0</v>
      </c>
      <c r="R151" s="23">
        <f t="shared" si="30"/>
        <v>0</v>
      </c>
      <c r="S151" s="23">
        <f t="shared" si="31"/>
        <v>0</v>
      </c>
      <c r="T151" s="23">
        <f t="shared" si="32"/>
        <v>1</v>
      </c>
      <c r="U151" s="144">
        <f t="shared" si="33"/>
        <v>1</v>
      </c>
      <c r="V151" s="26" t="str">
        <f t="shared" si="34"/>
        <v>Valid</v>
      </c>
    </row>
    <row r="152" spans="1:22" ht="15" thickBot="1" x14ac:dyDescent="0.4">
      <c r="A152" s="139"/>
      <c r="B152" s="319">
        <f t="shared" si="23"/>
        <v>142</v>
      </c>
      <c r="C152" s="409"/>
      <c r="D152" s="407"/>
      <c r="E152" s="407"/>
      <c r="F152" s="407"/>
      <c r="G152" s="431"/>
      <c r="H152" s="431"/>
      <c r="I152" s="431"/>
      <c r="J152" s="258"/>
      <c r="K152" s="426" t="str">
        <f t="shared" si="29"/>
        <v/>
      </c>
      <c r="L152" s="131"/>
      <c r="M152" s="30">
        <f t="shared" si="24"/>
        <v>0</v>
      </c>
      <c r="N152" s="23">
        <f t="shared" si="25"/>
        <v>0</v>
      </c>
      <c r="O152" s="23">
        <f t="shared" si="26"/>
        <v>0</v>
      </c>
      <c r="P152" s="23">
        <f t="shared" si="27"/>
        <v>0</v>
      </c>
      <c r="Q152" s="23">
        <f t="shared" si="28"/>
        <v>0</v>
      </c>
      <c r="R152" s="23">
        <f t="shared" si="30"/>
        <v>0</v>
      </c>
      <c r="S152" s="23">
        <f t="shared" si="31"/>
        <v>0</v>
      </c>
      <c r="T152" s="23">
        <f t="shared" si="32"/>
        <v>1</v>
      </c>
      <c r="U152" s="144">
        <f t="shared" si="33"/>
        <v>1</v>
      </c>
      <c r="V152" s="26" t="str">
        <f t="shared" si="34"/>
        <v>Valid</v>
      </c>
    </row>
    <row r="153" spans="1:22" ht="15" thickBot="1" x14ac:dyDescent="0.4">
      <c r="A153" s="139"/>
      <c r="B153" s="319">
        <f t="shared" si="23"/>
        <v>143</v>
      </c>
      <c r="C153" s="409"/>
      <c r="D153" s="407"/>
      <c r="E153" s="407"/>
      <c r="F153" s="407"/>
      <c r="G153" s="431"/>
      <c r="H153" s="431"/>
      <c r="I153" s="431"/>
      <c r="J153" s="258"/>
      <c r="K153" s="426" t="str">
        <f t="shared" si="29"/>
        <v/>
      </c>
      <c r="L153" s="131"/>
      <c r="M153" s="30">
        <f t="shared" si="24"/>
        <v>0</v>
      </c>
      <c r="N153" s="23">
        <f t="shared" si="25"/>
        <v>0</v>
      </c>
      <c r="O153" s="23">
        <f t="shared" si="26"/>
        <v>0</v>
      </c>
      <c r="P153" s="23">
        <f t="shared" si="27"/>
        <v>0</v>
      </c>
      <c r="Q153" s="23">
        <f t="shared" si="28"/>
        <v>0</v>
      </c>
      <c r="R153" s="23">
        <f t="shared" si="30"/>
        <v>0</v>
      </c>
      <c r="S153" s="23">
        <f t="shared" si="31"/>
        <v>0</v>
      </c>
      <c r="T153" s="23">
        <f t="shared" si="32"/>
        <v>1</v>
      </c>
      <c r="U153" s="144">
        <f t="shared" si="33"/>
        <v>1</v>
      </c>
      <c r="V153" s="26" t="str">
        <f t="shared" si="34"/>
        <v>Valid</v>
      </c>
    </row>
    <row r="154" spans="1:22" ht="15" thickBot="1" x14ac:dyDescent="0.4">
      <c r="A154" s="139"/>
      <c r="B154" s="319">
        <f t="shared" si="23"/>
        <v>144</v>
      </c>
      <c r="C154" s="409"/>
      <c r="D154" s="407"/>
      <c r="E154" s="407"/>
      <c r="F154" s="407"/>
      <c r="G154" s="431"/>
      <c r="H154" s="431"/>
      <c r="I154" s="431"/>
      <c r="J154" s="258"/>
      <c r="K154" s="426" t="str">
        <f t="shared" si="29"/>
        <v/>
      </c>
      <c r="L154" s="131"/>
      <c r="M154" s="30">
        <f t="shared" si="24"/>
        <v>0</v>
      </c>
      <c r="N154" s="23">
        <f t="shared" si="25"/>
        <v>0</v>
      </c>
      <c r="O154" s="23">
        <f t="shared" si="26"/>
        <v>0</v>
      </c>
      <c r="P154" s="23">
        <f t="shared" si="27"/>
        <v>0</v>
      </c>
      <c r="Q154" s="23">
        <f t="shared" si="28"/>
        <v>0</v>
      </c>
      <c r="R154" s="23">
        <f t="shared" si="30"/>
        <v>0</v>
      </c>
      <c r="S154" s="23">
        <f t="shared" si="31"/>
        <v>0</v>
      </c>
      <c r="T154" s="23">
        <f t="shared" si="32"/>
        <v>1</v>
      </c>
      <c r="U154" s="144">
        <f t="shared" si="33"/>
        <v>1</v>
      </c>
      <c r="V154" s="26" t="str">
        <f t="shared" si="34"/>
        <v>Valid</v>
      </c>
    </row>
    <row r="155" spans="1:22" ht="15" thickBot="1" x14ac:dyDescent="0.4">
      <c r="A155" s="139"/>
      <c r="B155" s="319">
        <f t="shared" si="23"/>
        <v>145</v>
      </c>
      <c r="C155" s="409"/>
      <c r="D155" s="407"/>
      <c r="E155" s="407"/>
      <c r="F155" s="407"/>
      <c r="G155" s="431"/>
      <c r="H155" s="431"/>
      <c r="I155" s="431"/>
      <c r="J155" s="258"/>
      <c r="K155" s="426" t="str">
        <f t="shared" si="29"/>
        <v/>
      </c>
      <c r="L155" s="131"/>
      <c r="M155" s="30">
        <f t="shared" si="24"/>
        <v>0</v>
      </c>
      <c r="N155" s="23">
        <f t="shared" si="25"/>
        <v>0</v>
      </c>
      <c r="O155" s="23">
        <f t="shared" si="26"/>
        <v>0</v>
      </c>
      <c r="P155" s="23">
        <f t="shared" si="27"/>
        <v>0</v>
      </c>
      <c r="Q155" s="23">
        <f t="shared" si="28"/>
        <v>0</v>
      </c>
      <c r="R155" s="23">
        <f t="shared" si="30"/>
        <v>0</v>
      </c>
      <c r="S155" s="23">
        <f t="shared" si="31"/>
        <v>0</v>
      </c>
      <c r="T155" s="23">
        <f t="shared" si="32"/>
        <v>1</v>
      </c>
      <c r="U155" s="144">
        <f t="shared" si="33"/>
        <v>1</v>
      </c>
      <c r="V155" s="26" t="str">
        <f t="shared" si="34"/>
        <v>Valid</v>
      </c>
    </row>
    <row r="156" spans="1:22" ht="15" thickBot="1" x14ac:dyDescent="0.4">
      <c r="A156" s="139"/>
      <c r="B156" s="319">
        <f t="shared" si="23"/>
        <v>146</v>
      </c>
      <c r="C156" s="409"/>
      <c r="D156" s="407"/>
      <c r="E156" s="407"/>
      <c r="F156" s="407"/>
      <c r="G156" s="431"/>
      <c r="H156" s="431"/>
      <c r="I156" s="431"/>
      <c r="J156" s="258"/>
      <c r="K156" s="426" t="str">
        <f t="shared" si="29"/>
        <v/>
      </c>
      <c r="L156" s="131"/>
      <c r="M156" s="30">
        <f t="shared" si="24"/>
        <v>0</v>
      </c>
      <c r="N156" s="23">
        <f t="shared" si="25"/>
        <v>0</v>
      </c>
      <c r="O156" s="23">
        <f t="shared" si="26"/>
        <v>0</v>
      </c>
      <c r="P156" s="23">
        <f t="shared" si="27"/>
        <v>0</v>
      </c>
      <c r="Q156" s="23">
        <f t="shared" si="28"/>
        <v>0</v>
      </c>
      <c r="R156" s="23">
        <f t="shared" si="30"/>
        <v>0</v>
      </c>
      <c r="S156" s="23">
        <f t="shared" si="31"/>
        <v>0</v>
      </c>
      <c r="T156" s="23">
        <f t="shared" si="32"/>
        <v>1</v>
      </c>
      <c r="U156" s="144">
        <f t="shared" si="33"/>
        <v>1</v>
      </c>
      <c r="V156" s="26" t="str">
        <f t="shared" si="34"/>
        <v>Valid</v>
      </c>
    </row>
    <row r="157" spans="1:22" ht="15" thickBot="1" x14ac:dyDescent="0.4">
      <c r="A157" s="139"/>
      <c r="B157" s="319">
        <f t="shared" si="23"/>
        <v>147</v>
      </c>
      <c r="C157" s="409"/>
      <c r="D157" s="407"/>
      <c r="E157" s="407"/>
      <c r="F157" s="407"/>
      <c r="G157" s="431"/>
      <c r="H157" s="431"/>
      <c r="I157" s="431"/>
      <c r="J157" s="258"/>
      <c r="K157" s="426" t="str">
        <f t="shared" si="29"/>
        <v/>
      </c>
      <c r="L157" s="131"/>
      <c r="M157" s="30">
        <f t="shared" si="24"/>
        <v>0</v>
      </c>
      <c r="N157" s="23">
        <f t="shared" si="25"/>
        <v>0</v>
      </c>
      <c r="O157" s="23">
        <f t="shared" si="26"/>
        <v>0</v>
      </c>
      <c r="P157" s="23">
        <f t="shared" si="27"/>
        <v>0</v>
      </c>
      <c r="Q157" s="23">
        <f t="shared" si="28"/>
        <v>0</v>
      </c>
      <c r="R157" s="23">
        <f t="shared" si="30"/>
        <v>0</v>
      </c>
      <c r="S157" s="23">
        <f t="shared" si="31"/>
        <v>0</v>
      </c>
      <c r="T157" s="23">
        <f t="shared" si="32"/>
        <v>1</v>
      </c>
      <c r="U157" s="144">
        <f t="shared" si="33"/>
        <v>1</v>
      </c>
      <c r="V157" s="26" t="str">
        <f t="shared" si="34"/>
        <v>Valid</v>
      </c>
    </row>
    <row r="158" spans="1:22" ht="15" thickBot="1" x14ac:dyDescent="0.4">
      <c r="A158" s="139"/>
      <c r="B158" s="319">
        <f>B157+1</f>
        <v>148</v>
      </c>
      <c r="C158" s="409"/>
      <c r="D158" s="407"/>
      <c r="E158" s="407"/>
      <c r="F158" s="407"/>
      <c r="G158" s="431"/>
      <c r="H158" s="431"/>
      <c r="I158" s="431"/>
      <c r="J158" s="258"/>
      <c r="K158" s="426" t="str">
        <f t="shared" si="29"/>
        <v/>
      </c>
      <c r="L158" s="131"/>
      <c r="M158" s="30">
        <f t="shared" si="24"/>
        <v>0</v>
      </c>
      <c r="N158" s="23">
        <f t="shared" si="25"/>
        <v>0</v>
      </c>
      <c r="O158" s="23">
        <f t="shared" si="26"/>
        <v>0</v>
      </c>
      <c r="P158" s="23">
        <f t="shared" si="27"/>
        <v>0</v>
      </c>
      <c r="Q158" s="23">
        <f t="shared" si="28"/>
        <v>0</v>
      </c>
      <c r="R158" s="23">
        <f t="shared" si="30"/>
        <v>0</v>
      </c>
      <c r="S158" s="23">
        <f t="shared" si="31"/>
        <v>0</v>
      </c>
      <c r="T158" s="23">
        <f t="shared" si="32"/>
        <v>1</v>
      </c>
      <c r="U158" s="144">
        <f t="shared" si="33"/>
        <v>1</v>
      </c>
      <c r="V158" s="26" t="str">
        <f t="shared" si="34"/>
        <v>Valid</v>
      </c>
    </row>
    <row r="159" spans="1:22" ht="15" thickBot="1" x14ac:dyDescent="0.4">
      <c r="A159" s="139"/>
      <c r="B159" s="319">
        <f>B158+1</f>
        <v>149</v>
      </c>
      <c r="C159" s="409"/>
      <c r="D159" s="407"/>
      <c r="E159" s="407"/>
      <c r="F159" s="407"/>
      <c r="G159" s="431"/>
      <c r="H159" s="431"/>
      <c r="I159" s="431"/>
      <c r="J159" s="258"/>
      <c r="K159" s="426" t="str">
        <f t="shared" si="29"/>
        <v/>
      </c>
      <c r="L159" s="131"/>
      <c r="M159" s="30">
        <f t="shared" si="13"/>
        <v>0</v>
      </c>
      <c r="N159" s="23">
        <f t="shared" si="14"/>
        <v>0</v>
      </c>
      <c r="O159" s="23">
        <f t="shared" si="15"/>
        <v>0</v>
      </c>
      <c r="P159" s="23">
        <f t="shared" si="16"/>
        <v>0</v>
      </c>
      <c r="Q159" s="23">
        <f t="shared" si="17"/>
        <v>0</v>
      </c>
      <c r="R159" s="23">
        <f t="shared" si="30"/>
        <v>0</v>
      </c>
      <c r="S159" s="23">
        <f t="shared" si="31"/>
        <v>0</v>
      </c>
      <c r="T159" s="23">
        <f t="shared" si="32"/>
        <v>1</v>
      </c>
      <c r="U159" s="144">
        <f t="shared" si="33"/>
        <v>1</v>
      </c>
      <c r="V159" s="26" t="str">
        <f t="shared" si="34"/>
        <v>Valid</v>
      </c>
    </row>
    <row r="160" spans="1:22" ht="15" thickBot="1" x14ac:dyDescent="0.4">
      <c r="A160" s="139"/>
      <c r="B160" s="319">
        <f t="shared" si="23"/>
        <v>150</v>
      </c>
      <c r="C160" s="409"/>
      <c r="D160" s="407"/>
      <c r="E160" s="407"/>
      <c r="F160" s="407"/>
      <c r="G160" s="431"/>
      <c r="H160" s="431"/>
      <c r="I160" s="431"/>
      <c r="J160" s="258"/>
      <c r="K160" s="426" t="str">
        <f t="shared" si="29"/>
        <v/>
      </c>
      <c r="L160" s="131"/>
      <c r="M160" s="30">
        <f t="shared" si="13"/>
        <v>0</v>
      </c>
      <c r="N160" s="23">
        <f t="shared" si="14"/>
        <v>0</v>
      </c>
      <c r="O160" s="23">
        <f t="shared" si="15"/>
        <v>0</v>
      </c>
      <c r="P160" s="23">
        <f t="shared" si="16"/>
        <v>0</v>
      </c>
      <c r="Q160" s="23">
        <f t="shared" si="17"/>
        <v>0</v>
      </c>
      <c r="R160" s="23">
        <f t="shared" si="30"/>
        <v>0</v>
      </c>
      <c r="S160" s="23">
        <f t="shared" si="31"/>
        <v>0</v>
      </c>
      <c r="T160" s="23">
        <f t="shared" si="32"/>
        <v>1</v>
      </c>
      <c r="U160" s="144">
        <f t="shared" si="33"/>
        <v>1</v>
      </c>
      <c r="V160" s="26" t="str">
        <f t="shared" si="34"/>
        <v>Valid</v>
      </c>
    </row>
    <row r="161" spans="1:22" ht="15" thickBot="1" x14ac:dyDescent="0.4">
      <c r="A161" s="139"/>
      <c r="B161" s="319">
        <f t="shared" si="23"/>
        <v>151</v>
      </c>
      <c r="C161" s="409"/>
      <c r="D161" s="407"/>
      <c r="E161" s="407"/>
      <c r="F161" s="407"/>
      <c r="G161" s="431"/>
      <c r="H161" s="431"/>
      <c r="I161" s="431"/>
      <c r="J161" s="258"/>
      <c r="K161" s="426" t="str">
        <f t="shared" si="29"/>
        <v/>
      </c>
      <c r="L161" s="131"/>
      <c r="M161" s="30">
        <f t="shared" si="13"/>
        <v>0</v>
      </c>
      <c r="N161" s="23">
        <f t="shared" si="14"/>
        <v>0</v>
      </c>
      <c r="O161" s="23">
        <f t="shared" si="15"/>
        <v>0</v>
      </c>
      <c r="P161" s="23">
        <f t="shared" si="16"/>
        <v>0</v>
      </c>
      <c r="Q161" s="23">
        <f t="shared" si="17"/>
        <v>0</v>
      </c>
      <c r="R161" s="23">
        <f t="shared" si="30"/>
        <v>0</v>
      </c>
      <c r="S161" s="23">
        <f t="shared" si="31"/>
        <v>0</v>
      </c>
      <c r="T161" s="23">
        <f t="shared" si="32"/>
        <v>1</v>
      </c>
      <c r="U161" s="144">
        <f t="shared" si="33"/>
        <v>1</v>
      </c>
      <c r="V161" s="26" t="str">
        <f t="shared" si="34"/>
        <v>Valid</v>
      </c>
    </row>
    <row r="162" spans="1:22" ht="15" thickBot="1" x14ac:dyDescent="0.4">
      <c r="A162" s="139"/>
      <c r="B162" s="319">
        <f t="shared" si="23"/>
        <v>152</v>
      </c>
      <c r="C162" s="409"/>
      <c r="D162" s="407"/>
      <c r="E162" s="407"/>
      <c r="F162" s="407"/>
      <c r="G162" s="431"/>
      <c r="H162" s="431"/>
      <c r="I162" s="431"/>
      <c r="J162" s="258"/>
      <c r="K162" s="426" t="str">
        <f t="shared" si="29"/>
        <v/>
      </c>
      <c r="L162" s="131"/>
      <c r="M162" s="30">
        <f t="shared" si="13"/>
        <v>0</v>
      </c>
      <c r="N162" s="23">
        <f t="shared" si="14"/>
        <v>0</v>
      </c>
      <c r="O162" s="23">
        <f t="shared" si="15"/>
        <v>0</v>
      </c>
      <c r="P162" s="23">
        <f t="shared" si="16"/>
        <v>0</v>
      </c>
      <c r="Q162" s="23">
        <f t="shared" si="17"/>
        <v>0</v>
      </c>
      <c r="R162" s="23">
        <f t="shared" si="30"/>
        <v>0</v>
      </c>
      <c r="S162" s="23">
        <f t="shared" si="31"/>
        <v>0</v>
      </c>
      <c r="T162" s="23">
        <f t="shared" si="32"/>
        <v>1</v>
      </c>
      <c r="U162" s="144">
        <f t="shared" si="33"/>
        <v>1</v>
      </c>
      <c r="V162" s="26" t="str">
        <f t="shared" si="34"/>
        <v>Valid</v>
      </c>
    </row>
    <row r="163" spans="1:22" ht="15" thickBot="1" x14ac:dyDescent="0.4">
      <c r="A163" s="139"/>
      <c r="B163" s="319">
        <f t="shared" si="23"/>
        <v>153</v>
      </c>
      <c r="C163" s="409"/>
      <c r="D163" s="407"/>
      <c r="E163" s="407"/>
      <c r="F163" s="407"/>
      <c r="G163" s="431"/>
      <c r="H163" s="431"/>
      <c r="I163" s="431"/>
      <c r="J163" s="258"/>
      <c r="K163" s="426" t="str">
        <f t="shared" si="29"/>
        <v/>
      </c>
      <c r="L163" s="131"/>
      <c r="M163" s="30">
        <f t="shared" si="13"/>
        <v>0</v>
      </c>
      <c r="N163" s="23">
        <f t="shared" si="14"/>
        <v>0</v>
      </c>
      <c r="O163" s="23">
        <f t="shared" si="15"/>
        <v>0</v>
      </c>
      <c r="P163" s="23">
        <f t="shared" si="16"/>
        <v>0</v>
      </c>
      <c r="Q163" s="23">
        <f t="shared" si="17"/>
        <v>0</v>
      </c>
      <c r="R163" s="23">
        <f t="shared" si="30"/>
        <v>0</v>
      </c>
      <c r="S163" s="23">
        <f t="shared" si="31"/>
        <v>0</v>
      </c>
      <c r="T163" s="23">
        <f t="shared" si="32"/>
        <v>1</v>
      </c>
      <c r="U163" s="144">
        <f t="shared" si="33"/>
        <v>1</v>
      </c>
      <c r="V163" s="26" t="str">
        <f t="shared" si="34"/>
        <v>Valid</v>
      </c>
    </row>
    <row r="164" spans="1:22" ht="15" thickBot="1" x14ac:dyDescent="0.4">
      <c r="A164" s="139"/>
      <c r="B164" s="319">
        <f t="shared" si="23"/>
        <v>154</v>
      </c>
      <c r="C164" s="409"/>
      <c r="D164" s="407"/>
      <c r="E164" s="407"/>
      <c r="F164" s="407"/>
      <c r="G164" s="431"/>
      <c r="H164" s="431"/>
      <c r="I164" s="431"/>
      <c r="J164" s="258"/>
      <c r="K164" s="426" t="str">
        <f t="shared" si="29"/>
        <v/>
      </c>
      <c r="L164" s="131"/>
      <c r="M164" s="30">
        <f t="shared" si="13"/>
        <v>0</v>
      </c>
      <c r="N164" s="23">
        <f t="shared" si="14"/>
        <v>0</v>
      </c>
      <c r="O164" s="23">
        <f t="shared" si="15"/>
        <v>0</v>
      </c>
      <c r="P164" s="23">
        <f t="shared" si="16"/>
        <v>0</v>
      </c>
      <c r="Q164" s="23">
        <f t="shared" si="17"/>
        <v>0</v>
      </c>
      <c r="R164" s="23">
        <f t="shared" si="30"/>
        <v>0</v>
      </c>
      <c r="S164" s="23">
        <f t="shared" si="31"/>
        <v>0</v>
      </c>
      <c r="T164" s="23">
        <f t="shared" si="32"/>
        <v>1</v>
      </c>
      <c r="U164" s="144">
        <f t="shared" si="33"/>
        <v>1</v>
      </c>
      <c r="V164" s="26" t="str">
        <f t="shared" si="34"/>
        <v>Valid</v>
      </c>
    </row>
    <row r="165" spans="1:22" ht="15" thickBot="1" x14ac:dyDescent="0.4">
      <c r="A165" s="139"/>
      <c r="B165" s="319">
        <f t="shared" si="23"/>
        <v>155</v>
      </c>
      <c r="C165" s="409"/>
      <c r="D165" s="407"/>
      <c r="E165" s="407"/>
      <c r="F165" s="407"/>
      <c r="G165" s="431"/>
      <c r="H165" s="431"/>
      <c r="I165" s="431"/>
      <c r="J165" s="258"/>
      <c r="K165" s="426" t="str">
        <f t="shared" si="29"/>
        <v/>
      </c>
      <c r="L165" s="131"/>
      <c r="M165" s="30">
        <f t="shared" si="13"/>
        <v>0</v>
      </c>
      <c r="N165" s="23">
        <f t="shared" si="14"/>
        <v>0</v>
      </c>
      <c r="O165" s="23">
        <f t="shared" si="15"/>
        <v>0</v>
      </c>
      <c r="P165" s="23">
        <f t="shared" si="16"/>
        <v>0</v>
      </c>
      <c r="Q165" s="23">
        <f t="shared" si="17"/>
        <v>0</v>
      </c>
      <c r="R165" s="23">
        <f t="shared" si="30"/>
        <v>0</v>
      </c>
      <c r="S165" s="23">
        <f t="shared" si="31"/>
        <v>0</v>
      </c>
      <c r="T165" s="23">
        <f t="shared" si="32"/>
        <v>1</v>
      </c>
      <c r="U165" s="144">
        <f t="shared" si="33"/>
        <v>1</v>
      </c>
      <c r="V165" s="26" t="str">
        <f t="shared" si="34"/>
        <v>Valid</v>
      </c>
    </row>
    <row r="166" spans="1:22" ht="15" thickBot="1" x14ac:dyDescent="0.4">
      <c r="A166" s="139"/>
      <c r="B166" s="319">
        <f t="shared" si="23"/>
        <v>156</v>
      </c>
      <c r="C166" s="409"/>
      <c r="D166" s="407"/>
      <c r="E166" s="407"/>
      <c r="F166" s="407"/>
      <c r="G166" s="431"/>
      <c r="H166" s="431"/>
      <c r="I166" s="431"/>
      <c r="J166" s="258"/>
      <c r="K166" s="426" t="str">
        <f t="shared" si="29"/>
        <v/>
      </c>
      <c r="L166" s="131"/>
      <c r="M166" s="30">
        <f t="shared" si="13"/>
        <v>0</v>
      </c>
      <c r="N166" s="23">
        <f t="shared" si="14"/>
        <v>0</v>
      </c>
      <c r="O166" s="23">
        <f t="shared" si="15"/>
        <v>0</v>
      </c>
      <c r="P166" s="23">
        <f t="shared" si="16"/>
        <v>0</v>
      </c>
      <c r="Q166" s="23">
        <f t="shared" si="17"/>
        <v>0</v>
      </c>
      <c r="R166" s="23">
        <f t="shared" si="30"/>
        <v>0</v>
      </c>
      <c r="S166" s="23">
        <f t="shared" si="31"/>
        <v>0</v>
      </c>
      <c r="T166" s="23">
        <f t="shared" si="32"/>
        <v>1</v>
      </c>
      <c r="U166" s="144">
        <f t="shared" si="33"/>
        <v>1</v>
      </c>
      <c r="V166" s="26" t="str">
        <f t="shared" si="34"/>
        <v>Valid</v>
      </c>
    </row>
    <row r="167" spans="1:22" ht="15" thickBot="1" x14ac:dyDescent="0.4">
      <c r="A167" s="139"/>
      <c r="B167" s="319">
        <f t="shared" si="23"/>
        <v>157</v>
      </c>
      <c r="C167" s="409"/>
      <c r="D167" s="407"/>
      <c r="E167" s="407"/>
      <c r="F167" s="407"/>
      <c r="G167" s="431"/>
      <c r="H167" s="431"/>
      <c r="I167" s="431"/>
      <c r="J167" s="258"/>
      <c r="K167" s="426" t="str">
        <f t="shared" si="29"/>
        <v/>
      </c>
      <c r="L167" s="131"/>
      <c r="M167" s="30">
        <f t="shared" si="13"/>
        <v>0</v>
      </c>
      <c r="N167" s="23">
        <f t="shared" si="14"/>
        <v>0</v>
      </c>
      <c r="O167" s="23">
        <f t="shared" si="15"/>
        <v>0</v>
      </c>
      <c r="P167" s="23">
        <f t="shared" si="16"/>
        <v>0</v>
      </c>
      <c r="Q167" s="23">
        <f t="shared" si="17"/>
        <v>0</v>
      </c>
      <c r="R167" s="23">
        <f t="shared" si="30"/>
        <v>0</v>
      </c>
      <c r="S167" s="23">
        <f t="shared" si="31"/>
        <v>0</v>
      </c>
      <c r="T167" s="23">
        <f t="shared" si="32"/>
        <v>1</v>
      </c>
      <c r="U167" s="144">
        <f t="shared" si="33"/>
        <v>1</v>
      </c>
      <c r="V167" s="26" t="str">
        <f t="shared" si="34"/>
        <v>Valid</v>
      </c>
    </row>
    <row r="168" spans="1:22" ht="15" thickBot="1" x14ac:dyDescent="0.4">
      <c r="A168" s="139"/>
      <c r="B168" s="319">
        <f t="shared" si="23"/>
        <v>158</v>
      </c>
      <c r="C168" s="409"/>
      <c r="D168" s="407"/>
      <c r="E168" s="407"/>
      <c r="F168" s="407"/>
      <c r="G168" s="431"/>
      <c r="H168" s="431"/>
      <c r="I168" s="431"/>
      <c r="J168" s="258"/>
      <c r="K168" s="426" t="str">
        <f t="shared" si="29"/>
        <v/>
      </c>
      <c r="L168" s="131"/>
      <c r="M168" s="30">
        <f t="shared" si="13"/>
        <v>0</v>
      </c>
      <c r="N168" s="23">
        <f t="shared" si="14"/>
        <v>0</v>
      </c>
      <c r="O168" s="23">
        <f t="shared" si="15"/>
        <v>0</v>
      </c>
      <c r="P168" s="23">
        <f t="shared" si="16"/>
        <v>0</v>
      </c>
      <c r="Q168" s="23">
        <f t="shared" si="17"/>
        <v>0</v>
      </c>
      <c r="R168" s="23">
        <f t="shared" si="30"/>
        <v>0</v>
      </c>
      <c r="S168" s="23">
        <f t="shared" si="31"/>
        <v>0</v>
      </c>
      <c r="T168" s="23">
        <f t="shared" si="32"/>
        <v>1</v>
      </c>
      <c r="U168" s="144">
        <f t="shared" si="33"/>
        <v>1</v>
      </c>
      <c r="V168" s="26" t="str">
        <f t="shared" si="34"/>
        <v>Valid</v>
      </c>
    </row>
    <row r="169" spans="1:22" ht="15" thickBot="1" x14ac:dyDescent="0.4">
      <c r="A169" s="139"/>
      <c r="B169" s="319">
        <f t="shared" si="23"/>
        <v>159</v>
      </c>
      <c r="C169" s="409"/>
      <c r="D169" s="407"/>
      <c r="E169" s="407"/>
      <c r="F169" s="407"/>
      <c r="G169" s="431"/>
      <c r="H169" s="431"/>
      <c r="I169" s="431"/>
      <c r="J169" s="258"/>
      <c r="K169" s="426" t="str">
        <f t="shared" si="29"/>
        <v/>
      </c>
      <c r="L169" s="131"/>
      <c r="M169" s="30">
        <f t="shared" si="13"/>
        <v>0</v>
      </c>
      <c r="N169" s="23">
        <f t="shared" si="14"/>
        <v>0</v>
      </c>
      <c r="O169" s="23">
        <f t="shared" si="15"/>
        <v>0</v>
      </c>
      <c r="P169" s="23">
        <f t="shared" si="16"/>
        <v>0</v>
      </c>
      <c r="Q169" s="23">
        <f t="shared" si="17"/>
        <v>0</v>
      </c>
      <c r="R169" s="23">
        <f t="shared" si="30"/>
        <v>0</v>
      </c>
      <c r="S169" s="23">
        <f t="shared" si="31"/>
        <v>0</v>
      </c>
      <c r="T169" s="23">
        <f t="shared" si="32"/>
        <v>1</v>
      </c>
      <c r="U169" s="144">
        <f t="shared" si="33"/>
        <v>1</v>
      </c>
      <c r="V169" s="26" t="str">
        <f t="shared" si="34"/>
        <v>Valid</v>
      </c>
    </row>
    <row r="170" spans="1:22" ht="15" thickBot="1" x14ac:dyDescent="0.4">
      <c r="A170" s="139"/>
      <c r="B170" s="319">
        <f t="shared" si="23"/>
        <v>160</v>
      </c>
      <c r="C170" s="409"/>
      <c r="D170" s="407"/>
      <c r="E170" s="407"/>
      <c r="F170" s="407"/>
      <c r="G170" s="431"/>
      <c r="H170" s="431"/>
      <c r="I170" s="431"/>
      <c r="J170" s="258"/>
      <c r="K170" s="426" t="str">
        <f t="shared" si="29"/>
        <v/>
      </c>
      <c r="L170" s="131"/>
      <c r="M170" s="30">
        <f t="shared" si="13"/>
        <v>0</v>
      </c>
      <c r="N170" s="23">
        <f t="shared" si="14"/>
        <v>0</v>
      </c>
      <c r="O170" s="23">
        <f t="shared" si="15"/>
        <v>0</v>
      </c>
      <c r="P170" s="23">
        <f t="shared" si="16"/>
        <v>0</v>
      </c>
      <c r="Q170" s="23">
        <f t="shared" si="17"/>
        <v>0</v>
      </c>
      <c r="R170" s="23">
        <f t="shared" si="30"/>
        <v>0</v>
      </c>
      <c r="S170" s="23">
        <f t="shared" si="31"/>
        <v>0</v>
      </c>
      <c r="T170" s="23">
        <f t="shared" si="32"/>
        <v>1</v>
      </c>
      <c r="U170" s="144">
        <f t="shared" si="33"/>
        <v>1</v>
      </c>
      <c r="V170" s="26" t="str">
        <f t="shared" si="34"/>
        <v>Valid</v>
      </c>
    </row>
    <row r="171" spans="1:22" ht="15" thickBot="1" x14ac:dyDescent="0.4">
      <c r="A171" s="139"/>
      <c r="B171" s="319">
        <f t="shared" si="23"/>
        <v>161</v>
      </c>
      <c r="C171" s="409"/>
      <c r="D171" s="407"/>
      <c r="E171" s="407"/>
      <c r="F171" s="407"/>
      <c r="G171" s="431"/>
      <c r="H171" s="431"/>
      <c r="I171" s="431"/>
      <c r="J171" s="258"/>
      <c r="K171" s="426" t="str">
        <f t="shared" si="29"/>
        <v/>
      </c>
      <c r="L171" s="131"/>
      <c r="M171" s="30">
        <f t="shared" si="13"/>
        <v>0</v>
      </c>
      <c r="N171" s="23">
        <f t="shared" si="14"/>
        <v>0</v>
      </c>
      <c r="O171" s="23">
        <f t="shared" si="15"/>
        <v>0</v>
      </c>
      <c r="P171" s="23">
        <f t="shared" si="16"/>
        <v>0</v>
      </c>
      <c r="Q171" s="23">
        <f t="shared" si="17"/>
        <v>0</v>
      </c>
      <c r="R171" s="23">
        <f t="shared" si="30"/>
        <v>0</v>
      </c>
      <c r="S171" s="23">
        <f t="shared" si="31"/>
        <v>0</v>
      </c>
      <c r="T171" s="23">
        <f t="shared" si="32"/>
        <v>1</v>
      </c>
      <c r="U171" s="144">
        <f t="shared" si="33"/>
        <v>1</v>
      </c>
      <c r="V171" s="26" t="str">
        <f t="shared" si="34"/>
        <v>Valid</v>
      </c>
    </row>
    <row r="172" spans="1:22" ht="15" thickBot="1" x14ac:dyDescent="0.4">
      <c r="A172" s="139"/>
      <c r="B172" s="319">
        <f t="shared" si="23"/>
        <v>162</v>
      </c>
      <c r="C172" s="409"/>
      <c r="D172" s="407"/>
      <c r="E172" s="407"/>
      <c r="F172" s="407"/>
      <c r="G172" s="431"/>
      <c r="H172" s="431"/>
      <c r="I172" s="431"/>
      <c r="J172" s="258"/>
      <c r="K172" s="426" t="str">
        <f t="shared" si="29"/>
        <v/>
      </c>
      <c r="L172" s="131"/>
      <c r="M172" s="30">
        <f t="shared" si="13"/>
        <v>0</v>
      </c>
      <c r="N172" s="23">
        <f t="shared" si="14"/>
        <v>0</v>
      </c>
      <c r="O172" s="23">
        <f t="shared" si="15"/>
        <v>0</v>
      </c>
      <c r="P172" s="23">
        <f t="shared" si="16"/>
        <v>0</v>
      </c>
      <c r="Q172" s="23">
        <f t="shared" si="17"/>
        <v>0</v>
      </c>
      <c r="R172" s="23">
        <f t="shared" si="30"/>
        <v>0</v>
      </c>
      <c r="S172" s="23">
        <f t="shared" si="31"/>
        <v>0</v>
      </c>
      <c r="T172" s="23">
        <f t="shared" si="32"/>
        <v>1</v>
      </c>
      <c r="U172" s="144">
        <f t="shared" si="33"/>
        <v>1</v>
      </c>
      <c r="V172" s="26" t="str">
        <f t="shared" si="34"/>
        <v>Valid</v>
      </c>
    </row>
    <row r="173" spans="1:22" ht="15" thickBot="1" x14ac:dyDescent="0.4">
      <c r="A173" s="139"/>
      <c r="B173" s="319">
        <f t="shared" si="23"/>
        <v>163</v>
      </c>
      <c r="C173" s="409"/>
      <c r="D173" s="407"/>
      <c r="E173" s="407"/>
      <c r="F173" s="407"/>
      <c r="G173" s="431"/>
      <c r="H173" s="431"/>
      <c r="I173" s="431"/>
      <c r="J173" s="258"/>
      <c r="K173" s="426" t="str">
        <f t="shared" si="29"/>
        <v/>
      </c>
      <c r="L173" s="131"/>
      <c r="M173" s="30">
        <f t="shared" si="13"/>
        <v>0</v>
      </c>
      <c r="N173" s="23">
        <f t="shared" si="14"/>
        <v>0</v>
      </c>
      <c r="O173" s="23">
        <f t="shared" si="15"/>
        <v>0</v>
      </c>
      <c r="P173" s="23">
        <f t="shared" si="16"/>
        <v>0</v>
      </c>
      <c r="Q173" s="23">
        <f t="shared" si="17"/>
        <v>0</v>
      </c>
      <c r="R173" s="23">
        <f t="shared" si="30"/>
        <v>0</v>
      </c>
      <c r="S173" s="23">
        <f t="shared" si="31"/>
        <v>0</v>
      </c>
      <c r="T173" s="23">
        <f t="shared" si="32"/>
        <v>1</v>
      </c>
      <c r="U173" s="144">
        <f t="shared" si="33"/>
        <v>1</v>
      </c>
      <c r="V173" s="26" t="str">
        <f t="shared" si="34"/>
        <v>Valid</v>
      </c>
    </row>
    <row r="174" spans="1:22" ht="15" thickBot="1" x14ac:dyDescent="0.4">
      <c r="A174" s="139"/>
      <c r="B174" s="319">
        <f t="shared" si="23"/>
        <v>164</v>
      </c>
      <c r="C174" s="409"/>
      <c r="D174" s="407"/>
      <c r="E174" s="407"/>
      <c r="F174" s="407"/>
      <c r="G174" s="431"/>
      <c r="H174" s="431"/>
      <c r="I174" s="431"/>
      <c r="J174" s="258"/>
      <c r="K174" s="426" t="str">
        <f t="shared" si="29"/>
        <v/>
      </c>
      <c r="L174" s="131"/>
      <c r="M174" s="30">
        <f t="shared" si="13"/>
        <v>0</v>
      </c>
      <c r="N174" s="23">
        <f t="shared" si="14"/>
        <v>0</v>
      </c>
      <c r="O174" s="23">
        <f t="shared" si="15"/>
        <v>0</v>
      </c>
      <c r="P174" s="23">
        <f t="shared" si="16"/>
        <v>0</v>
      </c>
      <c r="Q174" s="23">
        <f t="shared" si="17"/>
        <v>0</v>
      </c>
      <c r="R174" s="23">
        <f t="shared" si="30"/>
        <v>0</v>
      </c>
      <c r="S174" s="23">
        <f t="shared" si="31"/>
        <v>0</v>
      </c>
      <c r="T174" s="23">
        <f t="shared" si="32"/>
        <v>1</v>
      </c>
      <c r="U174" s="144">
        <f t="shared" si="33"/>
        <v>1</v>
      </c>
      <c r="V174" s="26" t="str">
        <f t="shared" si="34"/>
        <v>Valid</v>
      </c>
    </row>
    <row r="175" spans="1:22" ht="15" thickBot="1" x14ac:dyDescent="0.4">
      <c r="A175" s="139"/>
      <c r="B175" s="319">
        <f t="shared" si="23"/>
        <v>165</v>
      </c>
      <c r="C175" s="409"/>
      <c r="D175" s="407"/>
      <c r="E175" s="407"/>
      <c r="F175" s="407"/>
      <c r="G175" s="431"/>
      <c r="H175" s="431"/>
      <c r="I175" s="431"/>
      <c r="J175" s="258"/>
      <c r="K175" s="426" t="str">
        <f t="shared" si="29"/>
        <v/>
      </c>
      <c r="L175" s="131"/>
      <c r="M175" s="30">
        <f t="shared" si="13"/>
        <v>0</v>
      </c>
      <c r="N175" s="23">
        <f t="shared" si="14"/>
        <v>0</v>
      </c>
      <c r="O175" s="23">
        <f t="shared" si="15"/>
        <v>0</v>
      </c>
      <c r="P175" s="23">
        <f t="shared" si="16"/>
        <v>0</v>
      </c>
      <c r="Q175" s="23">
        <f t="shared" si="17"/>
        <v>0</v>
      </c>
      <c r="R175" s="23">
        <f t="shared" si="30"/>
        <v>0</v>
      </c>
      <c r="S175" s="23">
        <f t="shared" si="31"/>
        <v>0</v>
      </c>
      <c r="T175" s="23">
        <f t="shared" si="32"/>
        <v>1</v>
      </c>
      <c r="U175" s="144">
        <f t="shared" si="33"/>
        <v>1</v>
      </c>
      <c r="V175" s="26" t="str">
        <f t="shared" si="34"/>
        <v>Valid</v>
      </c>
    </row>
    <row r="176" spans="1:22" ht="15" thickBot="1" x14ac:dyDescent="0.4">
      <c r="A176" s="139"/>
      <c r="B176" s="319">
        <f t="shared" si="23"/>
        <v>166</v>
      </c>
      <c r="C176" s="409"/>
      <c r="D176" s="407"/>
      <c r="E176" s="407"/>
      <c r="F176" s="407"/>
      <c r="G176" s="431"/>
      <c r="H176" s="431"/>
      <c r="I176" s="431"/>
      <c r="J176" s="258"/>
      <c r="K176" s="426" t="str">
        <f t="shared" si="29"/>
        <v/>
      </c>
      <c r="L176" s="131"/>
      <c r="M176" s="30">
        <f t="shared" si="13"/>
        <v>0</v>
      </c>
      <c r="N176" s="23">
        <f t="shared" si="14"/>
        <v>0</v>
      </c>
      <c r="O176" s="23">
        <f t="shared" si="15"/>
        <v>0</v>
      </c>
      <c r="P176" s="23">
        <f t="shared" si="16"/>
        <v>0</v>
      </c>
      <c r="Q176" s="23">
        <f t="shared" si="17"/>
        <v>0</v>
      </c>
      <c r="R176" s="23">
        <f t="shared" si="30"/>
        <v>0</v>
      </c>
      <c r="S176" s="23">
        <f t="shared" si="31"/>
        <v>0</v>
      </c>
      <c r="T176" s="23">
        <f t="shared" si="32"/>
        <v>1</v>
      </c>
      <c r="U176" s="144">
        <f t="shared" si="33"/>
        <v>1</v>
      </c>
      <c r="V176" s="26" t="str">
        <f t="shared" si="34"/>
        <v>Valid</v>
      </c>
    </row>
    <row r="177" spans="1:22" ht="15" thickBot="1" x14ac:dyDescent="0.4">
      <c r="A177" s="139"/>
      <c r="B177" s="319">
        <f t="shared" si="23"/>
        <v>167</v>
      </c>
      <c r="C177" s="409"/>
      <c r="D177" s="407"/>
      <c r="E177" s="407"/>
      <c r="F177" s="407"/>
      <c r="G177" s="431"/>
      <c r="H177" s="431"/>
      <c r="I177" s="431"/>
      <c r="J177" s="258"/>
      <c r="K177" s="426" t="str">
        <f t="shared" si="29"/>
        <v/>
      </c>
      <c r="L177" s="131"/>
      <c r="M177" s="30">
        <f t="shared" si="13"/>
        <v>0</v>
      </c>
      <c r="N177" s="23">
        <f t="shared" si="14"/>
        <v>0</v>
      </c>
      <c r="O177" s="23">
        <f t="shared" si="15"/>
        <v>0</v>
      </c>
      <c r="P177" s="23">
        <f t="shared" si="16"/>
        <v>0</v>
      </c>
      <c r="Q177" s="23">
        <f t="shared" si="17"/>
        <v>0</v>
      </c>
      <c r="R177" s="23">
        <f t="shared" si="30"/>
        <v>0</v>
      </c>
      <c r="S177" s="23">
        <f t="shared" si="31"/>
        <v>0</v>
      </c>
      <c r="T177" s="23">
        <f t="shared" si="32"/>
        <v>1</v>
      </c>
      <c r="U177" s="144">
        <f t="shared" si="33"/>
        <v>1</v>
      </c>
      <c r="V177" s="26" t="str">
        <f t="shared" si="34"/>
        <v>Valid</v>
      </c>
    </row>
    <row r="178" spans="1:22" ht="15" thickBot="1" x14ac:dyDescent="0.4">
      <c r="A178" s="139"/>
      <c r="B178" s="319">
        <f t="shared" si="23"/>
        <v>168</v>
      </c>
      <c r="C178" s="409"/>
      <c r="D178" s="407"/>
      <c r="E178" s="407"/>
      <c r="F178" s="407"/>
      <c r="G178" s="431"/>
      <c r="H178" s="431"/>
      <c r="I178" s="431"/>
      <c r="J178" s="258"/>
      <c r="K178" s="426" t="str">
        <f t="shared" si="29"/>
        <v/>
      </c>
      <c r="L178" s="131"/>
      <c r="M178" s="30">
        <f t="shared" si="13"/>
        <v>0</v>
      </c>
      <c r="N178" s="23">
        <f t="shared" si="14"/>
        <v>0</v>
      </c>
      <c r="O178" s="23">
        <f t="shared" si="15"/>
        <v>0</v>
      </c>
      <c r="P178" s="23">
        <f t="shared" si="16"/>
        <v>0</v>
      </c>
      <c r="Q178" s="23">
        <f t="shared" si="17"/>
        <v>0</v>
      </c>
      <c r="R178" s="23">
        <f t="shared" si="30"/>
        <v>0</v>
      </c>
      <c r="S178" s="23">
        <f t="shared" si="31"/>
        <v>0</v>
      </c>
      <c r="T178" s="23">
        <f t="shared" si="32"/>
        <v>1</v>
      </c>
      <c r="U178" s="144">
        <f t="shared" si="33"/>
        <v>1</v>
      </c>
      <c r="V178" s="26" t="str">
        <f t="shared" si="34"/>
        <v>Valid</v>
      </c>
    </row>
    <row r="179" spans="1:22" ht="15" thickBot="1" x14ac:dyDescent="0.4">
      <c r="A179" s="139"/>
      <c r="B179" s="319">
        <f t="shared" si="23"/>
        <v>169</v>
      </c>
      <c r="C179" s="409"/>
      <c r="D179" s="407"/>
      <c r="E179" s="407"/>
      <c r="F179" s="407"/>
      <c r="G179" s="431"/>
      <c r="H179" s="431"/>
      <c r="I179" s="431"/>
      <c r="J179" s="258"/>
      <c r="K179" s="426" t="str">
        <f t="shared" si="29"/>
        <v/>
      </c>
      <c r="L179" s="131"/>
      <c r="M179" s="30">
        <f t="shared" si="13"/>
        <v>0</v>
      </c>
      <c r="N179" s="23">
        <f t="shared" si="14"/>
        <v>0</v>
      </c>
      <c r="O179" s="23">
        <f t="shared" si="15"/>
        <v>0</v>
      </c>
      <c r="P179" s="23">
        <f t="shared" si="16"/>
        <v>0</v>
      </c>
      <c r="Q179" s="23">
        <f t="shared" si="17"/>
        <v>0</v>
      </c>
      <c r="R179" s="23">
        <f t="shared" si="30"/>
        <v>0</v>
      </c>
      <c r="S179" s="23">
        <f t="shared" si="31"/>
        <v>0</v>
      </c>
      <c r="T179" s="23">
        <f t="shared" si="32"/>
        <v>1</v>
      </c>
      <c r="U179" s="144">
        <f t="shared" si="33"/>
        <v>1</v>
      </c>
      <c r="V179" s="26" t="str">
        <f t="shared" si="34"/>
        <v>Valid</v>
      </c>
    </row>
    <row r="180" spans="1:22" ht="15" thickBot="1" x14ac:dyDescent="0.4">
      <c r="A180" s="139"/>
      <c r="B180" s="319">
        <f t="shared" si="23"/>
        <v>170</v>
      </c>
      <c r="C180" s="409"/>
      <c r="D180" s="407"/>
      <c r="E180" s="407"/>
      <c r="F180" s="407"/>
      <c r="G180" s="431"/>
      <c r="H180" s="431"/>
      <c r="I180" s="431"/>
      <c r="J180" s="258"/>
      <c r="K180" s="426" t="str">
        <f t="shared" si="29"/>
        <v/>
      </c>
      <c r="L180" s="131"/>
      <c r="M180" s="30">
        <f t="shared" si="13"/>
        <v>0</v>
      </c>
      <c r="N180" s="23">
        <f t="shared" si="14"/>
        <v>0</v>
      </c>
      <c r="O180" s="23">
        <f t="shared" si="15"/>
        <v>0</v>
      </c>
      <c r="P180" s="23">
        <f t="shared" si="16"/>
        <v>0</v>
      </c>
      <c r="Q180" s="23">
        <f t="shared" si="17"/>
        <v>0</v>
      </c>
      <c r="R180" s="23">
        <f t="shared" si="30"/>
        <v>0</v>
      </c>
      <c r="S180" s="23">
        <f t="shared" si="31"/>
        <v>0</v>
      </c>
      <c r="T180" s="23">
        <f t="shared" si="32"/>
        <v>1</v>
      </c>
      <c r="U180" s="144">
        <f t="shared" si="33"/>
        <v>1</v>
      </c>
      <c r="V180" s="26" t="str">
        <f t="shared" si="34"/>
        <v>Valid</v>
      </c>
    </row>
    <row r="181" spans="1:22" ht="15" thickBot="1" x14ac:dyDescent="0.4">
      <c r="A181" s="139"/>
      <c r="B181" s="319">
        <f t="shared" si="23"/>
        <v>171</v>
      </c>
      <c r="C181" s="409"/>
      <c r="D181" s="407"/>
      <c r="E181" s="407"/>
      <c r="F181" s="407"/>
      <c r="G181" s="431"/>
      <c r="H181" s="431"/>
      <c r="I181" s="431"/>
      <c r="J181" s="258"/>
      <c r="K181" s="426" t="str">
        <f t="shared" si="29"/>
        <v/>
      </c>
      <c r="L181" s="131"/>
      <c r="M181" s="30">
        <f t="shared" si="13"/>
        <v>0</v>
      </c>
      <c r="N181" s="23">
        <f t="shared" si="14"/>
        <v>0</v>
      </c>
      <c r="O181" s="23">
        <f t="shared" si="15"/>
        <v>0</v>
      </c>
      <c r="P181" s="23">
        <f t="shared" si="16"/>
        <v>0</v>
      </c>
      <c r="Q181" s="23">
        <f t="shared" si="17"/>
        <v>0</v>
      </c>
      <c r="R181" s="23">
        <f t="shared" si="30"/>
        <v>0</v>
      </c>
      <c r="S181" s="23">
        <f t="shared" si="31"/>
        <v>0</v>
      </c>
      <c r="T181" s="23">
        <f t="shared" si="32"/>
        <v>1</v>
      </c>
      <c r="U181" s="144">
        <f t="shared" si="33"/>
        <v>1</v>
      </c>
      <c r="V181" s="26" t="str">
        <f t="shared" si="34"/>
        <v>Valid</v>
      </c>
    </row>
    <row r="182" spans="1:22" ht="15" thickBot="1" x14ac:dyDescent="0.4">
      <c r="A182" s="139"/>
      <c r="B182" s="319">
        <f t="shared" si="23"/>
        <v>172</v>
      </c>
      <c r="C182" s="409"/>
      <c r="D182" s="407"/>
      <c r="E182" s="407"/>
      <c r="F182" s="407"/>
      <c r="G182" s="431"/>
      <c r="H182" s="431"/>
      <c r="I182" s="431"/>
      <c r="J182" s="258"/>
      <c r="K182" s="426" t="str">
        <f t="shared" si="29"/>
        <v/>
      </c>
      <c r="L182" s="131"/>
      <c r="M182" s="30">
        <f t="shared" si="13"/>
        <v>0</v>
      </c>
      <c r="N182" s="23">
        <f t="shared" si="14"/>
        <v>0</v>
      </c>
      <c r="O182" s="23">
        <f t="shared" si="15"/>
        <v>0</v>
      </c>
      <c r="P182" s="23">
        <f t="shared" si="16"/>
        <v>0</v>
      </c>
      <c r="Q182" s="23">
        <f t="shared" si="17"/>
        <v>0</v>
      </c>
      <c r="R182" s="23">
        <f t="shared" si="30"/>
        <v>0</v>
      </c>
      <c r="S182" s="23">
        <f t="shared" si="31"/>
        <v>0</v>
      </c>
      <c r="T182" s="23">
        <f t="shared" si="32"/>
        <v>1</v>
      </c>
      <c r="U182" s="144">
        <f t="shared" si="33"/>
        <v>1</v>
      </c>
      <c r="V182" s="26" t="str">
        <f t="shared" si="34"/>
        <v>Valid</v>
      </c>
    </row>
    <row r="183" spans="1:22" ht="15" thickBot="1" x14ac:dyDescent="0.4">
      <c r="A183" s="139"/>
      <c r="B183" s="319">
        <f t="shared" si="23"/>
        <v>173</v>
      </c>
      <c r="C183" s="409"/>
      <c r="D183" s="407"/>
      <c r="E183" s="407"/>
      <c r="F183" s="407"/>
      <c r="G183" s="431"/>
      <c r="H183" s="431"/>
      <c r="I183" s="431"/>
      <c r="J183" s="258"/>
      <c r="K183" s="426" t="str">
        <f t="shared" si="29"/>
        <v/>
      </c>
      <c r="L183" s="131"/>
      <c r="M183" s="30">
        <f t="shared" si="13"/>
        <v>0</v>
      </c>
      <c r="N183" s="23">
        <f t="shared" si="14"/>
        <v>0</v>
      </c>
      <c r="O183" s="23">
        <f t="shared" si="15"/>
        <v>0</v>
      </c>
      <c r="P183" s="23">
        <f t="shared" si="16"/>
        <v>0</v>
      </c>
      <c r="Q183" s="23">
        <f t="shared" si="17"/>
        <v>0</v>
      </c>
      <c r="R183" s="23">
        <f t="shared" si="30"/>
        <v>0</v>
      </c>
      <c r="S183" s="23">
        <f t="shared" si="31"/>
        <v>0</v>
      </c>
      <c r="T183" s="23">
        <f t="shared" si="32"/>
        <v>1</v>
      </c>
      <c r="U183" s="144">
        <f t="shared" si="33"/>
        <v>1</v>
      </c>
      <c r="V183" s="26" t="str">
        <f t="shared" si="34"/>
        <v>Valid</v>
      </c>
    </row>
    <row r="184" spans="1:22" ht="15" thickBot="1" x14ac:dyDescent="0.4">
      <c r="A184" s="139"/>
      <c r="B184" s="319">
        <f t="shared" si="23"/>
        <v>174</v>
      </c>
      <c r="C184" s="409"/>
      <c r="D184" s="407"/>
      <c r="E184" s="407"/>
      <c r="F184" s="407"/>
      <c r="G184" s="431"/>
      <c r="H184" s="431"/>
      <c r="I184" s="431"/>
      <c r="J184" s="258"/>
      <c r="K184" s="426" t="str">
        <f t="shared" si="29"/>
        <v/>
      </c>
      <c r="L184" s="131"/>
      <c r="M184" s="30">
        <f t="shared" si="13"/>
        <v>0</v>
      </c>
      <c r="N184" s="23">
        <f t="shared" si="14"/>
        <v>0</v>
      </c>
      <c r="O184" s="23">
        <f t="shared" si="15"/>
        <v>0</v>
      </c>
      <c r="P184" s="23">
        <f t="shared" si="16"/>
        <v>0</v>
      </c>
      <c r="Q184" s="23">
        <f t="shared" si="17"/>
        <v>0</v>
      </c>
      <c r="R184" s="23">
        <f t="shared" si="30"/>
        <v>0</v>
      </c>
      <c r="S184" s="23">
        <f t="shared" si="31"/>
        <v>0</v>
      </c>
      <c r="T184" s="23">
        <f t="shared" si="32"/>
        <v>1</v>
      </c>
      <c r="U184" s="144">
        <f t="shared" si="33"/>
        <v>1</v>
      </c>
      <c r="V184" s="26" t="str">
        <f t="shared" si="34"/>
        <v>Valid</v>
      </c>
    </row>
    <row r="185" spans="1:22" ht="15" thickBot="1" x14ac:dyDescent="0.4">
      <c r="A185" s="139"/>
      <c r="B185" s="319">
        <f t="shared" si="23"/>
        <v>175</v>
      </c>
      <c r="C185" s="409"/>
      <c r="D185" s="407"/>
      <c r="E185" s="407"/>
      <c r="F185" s="407"/>
      <c r="G185" s="431"/>
      <c r="H185" s="431"/>
      <c r="I185" s="431"/>
      <c r="J185" s="258"/>
      <c r="K185" s="426" t="str">
        <f t="shared" si="29"/>
        <v/>
      </c>
      <c r="L185" s="131"/>
      <c r="M185" s="30">
        <f t="shared" si="13"/>
        <v>0</v>
      </c>
      <c r="N185" s="23">
        <f t="shared" si="14"/>
        <v>0</v>
      </c>
      <c r="O185" s="23">
        <f t="shared" si="15"/>
        <v>0</v>
      </c>
      <c r="P185" s="23">
        <f t="shared" si="16"/>
        <v>0</v>
      </c>
      <c r="Q185" s="23">
        <f t="shared" si="17"/>
        <v>0</v>
      </c>
      <c r="R185" s="23">
        <f t="shared" si="30"/>
        <v>0</v>
      </c>
      <c r="S185" s="23">
        <f t="shared" si="31"/>
        <v>0</v>
      </c>
      <c r="T185" s="23">
        <f t="shared" si="32"/>
        <v>1</v>
      </c>
      <c r="U185" s="144">
        <f t="shared" si="33"/>
        <v>1</v>
      </c>
      <c r="V185" s="26" t="str">
        <f t="shared" si="34"/>
        <v>Valid</v>
      </c>
    </row>
    <row r="186" spans="1:22" ht="15" thickBot="1" x14ac:dyDescent="0.4">
      <c r="A186" s="139"/>
      <c r="B186" s="319">
        <f t="shared" ref="B186:B196" si="35">B185+1</f>
        <v>176</v>
      </c>
      <c r="C186" s="409"/>
      <c r="D186" s="407"/>
      <c r="E186" s="407"/>
      <c r="F186" s="407"/>
      <c r="G186" s="431"/>
      <c r="H186" s="431"/>
      <c r="I186" s="431"/>
      <c r="J186" s="258"/>
      <c r="K186" s="426" t="str">
        <f t="shared" si="29"/>
        <v/>
      </c>
      <c r="L186" s="131"/>
      <c r="M186" s="30">
        <f t="shared" si="13"/>
        <v>0</v>
      </c>
      <c r="N186" s="23">
        <f t="shared" si="14"/>
        <v>0</v>
      </c>
      <c r="O186" s="23">
        <f t="shared" si="15"/>
        <v>0</v>
      </c>
      <c r="P186" s="23">
        <f t="shared" si="16"/>
        <v>0</v>
      </c>
      <c r="Q186" s="23">
        <f t="shared" si="17"/>
        <v>0</v>
      </c>
      <c r="R186" s="23">
        <f t="shared" si="30"/>
        <v>0</v>
      </c>
      <c r="S186" s="23">
        <f t="shared" si="31"/>
        <v>0</v>
      </c>
      <c r="T186" s="23">
        <f t="shared" si="32"/>
        <v>1</v>
      </c>
      <c r="U186" s="144">
        <f t="shared" si="33"/>
        <v>1</v>
      </c>
      <c r="V186" s="26" t="str">
        <f t="shared" si="34"/>
        <v>Valid</v>
      </c>
    </row>
    <row r="187" spans="1:22" ht="15" thickBot="1" x14ac:dyDescent="0.4">
      <c r="A187" s="139"/>
      <c r="B187" s="319">
        <f t="shared" si="35"/>
        <v>177</v>
      </c>
      <c r="C187" s="409"/>
      <c r="D187" s="407"/>
      <c r="E187" s="407"/>
      <c r="F187" s="407"/>
      <c r="G187" s="431"/>
      <c r="H187" s="431"/>
      <c r="I187" s="431"/>
      <c r="J187" s="258"/>
      <c r="K187" s="426" t="str">
        <f t="shared" si="29"/>
        <v/>
      </c>
      <c r="L187" s="131"/>
      <c r="M187" s="30">
        <f t="shared" si="13"/>
        <v>0</v>
      </c>
      <c r="N187" s="23">
        <f t="shared" si="14"/>
        <v>0</v>
      </c>
      <c r="O187" s="23">
        <f t="shared" si="15"/>
        <v>0</v>
      </c>
      <c r="P187" s="23">
        <f t="shared" si="16"/>
        <v>0</v>
      </c>
      <c r="Q187" s="23">
        <f t="shared" si="17"/>
        <v>0</v>
      </c>
      <c r="R187" s="23">
        <f t="shared" si="30"/>
        <v>0</v>
      </c>
      <c r="S187" s="23">
        <f t="shared" si="31"/>
        <v>0</v>
      </c>
      <c r="T187" s="23">
        <f t="shared" si="32"/>
        <v>1</v>
      </c>
      <c r="U187" s="144">
        <f t="shared" si="33"/>
        <v>1</v>
      </c>
      <c r="V187" s="26" t="str">
        <f t="shared" si="34"/>
        <v>Valid</v>
      </c>
    </row>
    <row r="188" spans="1:22" ht="15" thickBot="1" x14ac:dyDescent="0.4">
      <c r="A188" s="139"/>
      <c r="B188" s="319">
        <f t="shared" si="35"/>
        <v>178</v>
      </c>
      <c r="C188" s="409"/>
      <c r="D188" s="407"/>
      <c r="E188" s="407"/>
      <c r="F188" s="407"/>
      <c r="G188" s="431"/>
      <c r="H188" s="431"/>
      <c r="I188" s="431"/>
      <c r="J188" s="258"/>
      <c r="K188" s="426" t="str">
        <f t="shared" si="29"/>
        <v/>
      </c>
      <c r="L188" s="131"/>
      <c r="M188" s="30">
        <f t="shared" si="13"/>
        <v>0</v>
      </c>
      <c r="N188" s="23">
        <f t="shared" si="14"/>
        <v>0</v>
      </c>
      <c r="O188" s="23">
        <f t="shared" si="15"/>
        <v>0</v>
      </c>
      <c r="P188" s="23">
        <f t="shared" si="16"/>
        <v>0</v>
      </c>
      <c r="Q188" s="23">
        <f t="shared" si="17"/>
        <v>0</v>
      </c>
      <c r="R188" s="23">
        <f t="shared" si="30"/>
        <v>0</v>
      </c>
      <c r="S188" s="23">
        <f t="shared" si="31"/>
        <v>0</v>
      </c>
      <c r="T188" s="23">
        <f t="shared" si="32"/>
        <v>1</v>
      </c>
      <c r="U188" s="144">
        <f t="shared" si="33"/>
        <v>1</v>
      </c>
      <c r="V188" s="26" t="str">
        <f t="shared" si="34"/>
        <v>Valid</v>
      </c>
    </row>
    <row r="189" spans="1:22" ht="15" thickBot="1" x14ac:dyDescent="0.4">
      <c r="A189" s="139"/>
      <c r="B189" s="319">
        <f t="shared" si="35"/>
        <v>179</v>
      </c>
      <c r="C189" s="409"/>
      <c r="D189" s="407"/>
      <c r="E189" s="407"/>
      <c r="F189" s="407"/>
      <c r="G189" s="431"/>
      <c r="H189" s="431"/>
      <c r="I189" s="431"/>
      <c r="J189" s="258"/>
      <c r="K189" s="426" t="str">
        <f t="shared" si="29"/>
        <v/>
      </c>
      <c r="L189" s="131"/>
      <c r="M189" s="30">
        <f t="shared" si="13"/>
        <v>0</v>
      </c>
      <c r="N189" s="23">
        <f t="shared" si="14"/>
        <v>0</v>
      </c>
      <c r="O189" s="23">
        <f t="shared" si="15"/>
        <v>0</v>
      </c>
      <c r="P189" s="23">
        <f t="shared" si="16"/>
        <v>0</v>
      </c>
      <c r="Q189" s="23">
        <f t="shared" si="17"/>
        <v>0</v>
      </c>
      <c r="R189" s="23">
        <f t="shared" si="30"/>
        <v>0</v>
      </c>
      <c r="S189" s="23">
        <f t="shared" si="31"/>
        <v>0</v>
      </c>
      <c r="T189" s="23">
        <f t="shared" si="32"/>
        <v>1</v>
      </c>
      <c r="U189" s="144">
        <f t="shared" si="33"/>
        <v>1</v>
      </c>
      <c r="V189" s="26" t="str">
        <f t="shared" si="34"/>
        <v>Valid</v>
      </c>
    </row>
    <row r="190" spans="1:22" ht="15" thickBot="1" x14ac:dyDescent="0.4">
      <c r="A190" s="139"/>
      <c r="B190" s="319">
        <f t="shared" si="35"/>
        <v>180</v>
      </c>
      <c r="C190" s="409"/>
      <c r="D190" s="407"/>
      <c r="E190" s="407"/>
      <c r="F190" s="407"/>
      <c r="G190" s="431"/>
      <c r="H190" s="431"/>
      <c r="I190" s="431"/>
      <c r="J190" s="258"/>
      <c r="K190" s="426" t="str">
        <f t="shared" si="29"/>
        <v/>
      </c>
      <c r="L190" s="131"/>
      <c r="M190" s="30">
        <f t="shared" ref="M190:M210" si="36">--(C190&lt;&gt;"")</f>
        <v>0</v>
      </c>
      <c r="N190" s="23">
        <f t="shared" ref="N190:N210" si="37">IF(OR(D190="Please choose an option:",D190=""), 0,1)</f>
        <v>0</v>
      </c>
      <c r="O190" s="23">
        <f t="shared" ref="O190:O210" si="38">IF(OR(E190="Please choose an option:",E190=""),0,1)</f>
        <v>0</v>
      </c>
      <c r="P190" s="23">
        <f t="shared" ref="P190:P210" si="39">IF(OR(F190="Please choose an option:",F190=""),0,1)</f>
        <v>0</v>
      </c>
      <c r="Q190" s="23">
        <f t="shared" ref="Q190:Q210" si="40">IF(G190="",0,1)</f>
        <v>0</v>
      </c>
      <c r="R190" s="23">
        <f t="shared" si="30"/>
        <v>0</v>
      </c>
      <c r="S190" s="23">
        <f t="shared" si="31"/>
        <v>0</v>
      </c>
      <c r="T190" s="23">
        <f t="shared" si="32"/>
        <v>1</v>
      </c>
      <c r="U190" s="144">
        <f t="shared" si="33"/>
        <v>1</v>
      </c>
      <c r="V190" s="26" t="str">
        <f t="shared" si="34"/>
        <v>Valid</v>
      </c>
    </row>
    <row r="191" spans="1:22" ht="15" thickBot="1" x14ac:dyDescent="0.4">
      <c r="A191" s="139"/>
      <c r="B191" s="319">
        <f t="shared" si="35"/>
        <v>181</v>
      </c>
      <c r="C191" s="409"/>
      <c r="D191" s="407"/>
      <c r="E191" s="407"/>
      <c r="F191" s="407"/>
      <c r="G191" s="431"/>
      <c r="H191" s="431"/>
      <c r="I191" s="431"/>
      <c r="J191" s="258"/>
      <c r="K191" s="426" t="str">
        <f t="shared" si="29"/>
        <v/>
      </c>
      <c r="L191" s="131"/>
      <c r="M191" s="30">
        <f t="shared" si="36"/>
        <v>0</v>
      </c>
      <c r="N191" s="23">
        <f t="shared" si="37"/>
        <v>0</v>
      </c>
      <c r="O191" s="23">
        <f t="shared" si="38"/>
        <v>0</v>
      </c>
      <c r="P191" s="23">
        <f t="shared" si="39"/>
        <v>0</v>
      </c>
      <c r="Q191" s="23">
        <f t="shared" si="40"/>
        <v>0</v>
      </c>
      <c r="R191" s="23">
        <f t="shared" si="30"/>
        <v>0</v>
      </c>
      <c r="S191" s="23">
        <f t="shared" si="31"/>
        <v>0</v>
      </c>
      <c r="T191" s="23">
        <f t="shared" si="32"/>
        <v>1</v>
      </c>
      <c r="U191" s="144">
        <f t="shared" si="33"/>
        <v>1</v>
      </c>
      <c r="V191" s="26" t="str">
        <f t="shared" si="34"/>
        <v>Valid</v>
      </c>
    </row>
    <row r="192" spans="1:22" ht="15" thickBot="1" x14ac:dyDescent="0.4">
      <c r="A192" s="139"/>
      <c r="B192" s="319">
        <f t="shared" si="35"/>
        <v>182</v>
      </c>
      <c r="C192" s="409"/>
      <c r="D192" s="407"/>
      <c r="E192" s="407"/>
      <c r="F192" s="407"/>
      <c r="G192" s="431"/>
      <c r="H192" s="431"/>
      <c r="I192" s="431"/>
      <c r="J192" s="258"/>
      <c r="K192" s="426" t="str">
        <f t="shared" si="29"/>
        <v/>
      </c>
      <c r="L192" s="131"/>
      <c r="M192" s="30">
        <f t="shared" si="36"/>
        <v>0</v>
      </c>
      <c r="N192" s="23">
        <f t="shared" si="37"/>
        <v>0</v>
      </c>
      <c r="O192" s="23">
        <f t="shared" si="38"/>
        <v>0</v>
      </c>
      <c r="P192" s="23">
        <f t="shared" si="39"/>
        <v>0</v>
      </c>
      <c r="Q192" s="23">
        <f t="shared" si="40"/>
        <v>0</v>
      </c>
      <c r="R192" s="23">
        <f t="shared" si="30"/>
        <v>0</v>
      </c>
      <c r="S192" s="23">
        <f t="shared" si="31"/>
        <v>0</v>
      </c>
      <c r="T192" s="23">
        <f t="shared" si="32"/>
        <v>1</v>
      </c>
      <c r="U192" s="144">
        <f t="shared" si="33"/>
        <v>1</v>
      </c>
      <c r="V192" s="26" t="str">
        <f t="shared" si="34"/>
        <v>Valid</v>
      </c>
    </row>
    <row r="193" spans="1:22" ht="15" thickBot="1" x14ac:dyDescent="0.4">
      <c r="A193" s="139"/>
      <c r="B193" s="319">
        <f t="shared" si="35"/>
        <v>183</v>
      </c>
      <c r="C193" s="409"/>
      <c r="D193" s="407"/>
      <c r="E193" s="407"/>
      <c r="F193" s="407"/>
      <c r="G193" s="431"/>
      <c r="H193" s="431"/>
      <c r="I193" s="431"/>
      <c r="J193" s="258"/>
      <c r="K193" s="426" t="str">
        <f t="shared" si="29"/>
        <v/>
      </c>
      <c r="L193" s="131"/>
      <c r="M193" s="30">
        <f t="shared" si="36"/>
        <v>0</v>
      </c>
      <c r="N193" s="23">
        <f t="shared" si="37"/>
        <v>0</v>
      </c>
      <c r="O193" s="23">
        <f t="shared" si="38"/>
        <v>0</v>
      </c>
      <c r="P193" s="23">
        <f t="shared" si="39"/>
        <v>0</v>
      </c>
      <c r="Q193" s="23">
        <f t="shared" si="40"/>
        <v>0</v>
      </c>
      <c r="R193" s="23">
        <f t="shared" si="30"/>
        <v>0</v>
      </c>
      <c r="S193" s="23">
        <f t="shared" si="31"/>
        <v>0</v>
      </c>
      <c r="T193" s="23">
        <f t="shared" si="32"/>
        <v>1</v>
      </c>
      <c r="U193" s="144">
        <f t="shared" si="33"/>
        <v>1</v>
      </c>
      <c r="V193" s="26" t="str">
        <f t="shared" si="34"/>
        <v>Valid</v>
      </c>
    </row>
    <row r="194" spans="1:22" ht="15" thickBot="1" x14ac:dyDescent="0.4">
      <c r="A194" s="139"/>
      <c r="B194" s="319">
        <f t="shared" si="35"/>
        <v>184</v>
      </c>
      <c r="C194" s="409"/>
      <c r="D194" s="407"/>
      <c r="E194" s="407"/>
      <c r="F194" s="407"/>
      <c r="G194" s="431"/>
      <c r="H194" s="431"/>
      <c r="I194" s="431"/>
      <c r="J194" s="258"/>
      <c r="K194" s="426" t="str">
        <f t="shared" si="29"/>
        <v/>
      </c>
      <c r="L194" s="131"/>
      <c r="M194" s="30">
        <f t="shared" si="36"/>
        <v>0</v>
      </c>
      <c r="N194" s="23">
        <f t="shared" si="37"/>
        <v>0</v>
      </c>
      <c r="O194" s="23">
        <f t="shared" si="38"/>
        <v>0</v>
      </c>
      <c r="P194" s="23">
        <f t="shared" si="39"/>
        <v>0</v>
      </c>
      <c r="Q194" s="23">
        <f t="shared" si="40"/>
        <v>0</v>
      </c>
      <c r="R194" s="23">
        <f t="shared" si="30"/>
        <v>0</v>
      </c>
      <c r="S194" s="23">
        <f t="shared" si="31"/>
        <v>0</v>
      </c>
      <c r="T194" s="23">
        <f t="shared" si="32"/>
        <v>1</v>
      </c>
      <c r="U194" s="144">
        <f t="shared" si="33"/>
        <v>1</v>
      </c>
      <c r="V194" s="26" t="str">
        <f t="shared" si="34"/>
        <v>Valid</v>
      </c>
    </row>
    <row r="195" spans="1:22" ht="15" thickBot="1" x14ac:dyDescent="0.4">
      <c r="A195" s="139"/>
      <c r="B195" s="319">
        <f t="shared" si="35"/>
        <v>185</v>
      </c>
      <c r="C195" s="409"/>
      <c r="D195" s="407"/>
      <c r="E195" s="407"/>
      <c r="F195" s="407"/>
      <c r="G195" s="431"/>
      <c r="H195" s="431"/>
      <c r="I195" s="431"/>
      <c r="J195" s="258"/>
      <c r="K195" s="426" t="str">
        <f t="shared" si="29"/>
        <v/>
      </c>
      <c r="L195" s="131"/>
      <c r="M195" s="30">
        <f t="shared" si="36"/>
        <v>0</v>
      </c>
      <c r="N195" s="23">
        <f t="shared" si="37"/>
        <v>0</v>
      </c>
      <c r="O195" s="23">
        <f t="shared" si="38"/>
        <v>0</v>
      </c>
      <c r="P195" s="23">
        <f t="shared" si="39"/>
        <v>0</v>
      </c>
      <c r="Q195" s="23">
        <f t="shared" si="40"/>
        <v>0</v>
      </c>
      <c r="R195" s="23">
        <f t="shared" si="30"/>
        <v>0</v>
      </c>
      <c r="S195" s="23">
        <f t="shared" si="31"/>
        <v>0</v>
      </c>
      <c r="T195" s="23">
        <f t="shared" si="32"/>
        <v>1</v>
      </c>
      <c r="U195" s="144">
        <f t="shared" si="33"/>
        <v>1</v>
      </c>
      <c r="V195" s="26" t="str">
        <f t="shared" si="34"/>
        <v>Valid</v>
      </c>
    </row>
    <row r="196" spans="1:22" ht="15" thickBot="1" x14ac:dyDescent="0.4">
      <c r="A196" s="139"/>
      <c r="B196" s="319">
        <f t="shared" si="35"/>
        <v>186</v>
      </c>
      <c r="C196" s="409"/>
      <c r="D196" s="407"/>
      <c r="E196" s="407"/>
      <c r="F196" s="407"/>
      <c r="G196" s="431"/>
      <c r="H196" s="431"/>
      <c r="I196" s="431"/>
      <c r="J196" s="258"/>
      <c r="K196" s="426" t="str">
        <f t="shared" si="29"/>
        <v/>
      </c>
      <c r="L196" s="131"/>
      <c r="M196" s="30">
        <f t="shared" si="36"/>
        <v>0</v>
      </c>
      <c r="N196" s="23">
        <f t="shared" si="37"/>
        <v>0</v>
      </c>
      <c r="O196" s="23">
        <f t="shared" si="38"/>
        <v>0</v>
      </c>
      <c r="P196" s="23">
        <f t="shared" si="39"/>
        <v>0</v>
      </c>
      <c r="Q196" s="23">
        <f t="shared" si="40"/>
        <v>0</v>
      </c>
      <c r="R196" s="23">
        <f t="shared" si="30"/>
        <v>0</v>
      </c>
      <c r="S196" s="23">
        <f t="shared" si="31"/>
        <v>0</v>
      </c>
      <c r="T196" s="23">
        <f t="shared" si="32"/>
        <v>1</v>
      </c>
      <c r="U196" s="144">
        <f t="shared" si="33"/>
        <v>1</v>
      </c>
      <c r="V196" s="26" t="str">
        <f t="shared" si="34"/>
        <v>Valid</v>
      </c>
    </row>
    <row r="197" spans="1:22" ht="15" thickBot="1" x14ac:dyDescent="0.4">
      <c r="A197" s="139"/>
      <c r="B197" s="319">
        <f t="shared" si="23"/>
        <v>187</v>
      </c>
      <c r="C197" s="409"/>
      <c r="D197" s="407"/>
      <c r="E197" s="407"/>
      <c r="F197" s="407"/>
      <c r="G197" s="431"/>
      <c r="H197" s="431"/>
      <c r="I197" s="431"/>
      <c r="J197" s="258"/>
      <c r="K197" s="426" t="str">
        <f t="shared" si="29"/>
        <v/>
      </c>
      <c r="L197" s="131"/>
      <c r="M197" s="30">
        <f t="shared" si="36"/>
        <v>0</v>
      </c>
      <c r="N197" s="23">
        <f t="shared" si="37"/>
        <v>0</v>
      </c>
      <c r="O197" s="23">
        <f t="shared" si="38"/>
        <v>0</v>
      </c>
      <c r="P197" s="23">
        <f t="shared" si="39"/>
        <v>0</v>
      </c>
      <c r="Q197" s="23">
        <f t="shared" si="40"/>
        <v>0</v>
      </c>
      <c r="R197" s="23">
        <f t="shared" si="30"/>
        <v>0</v>
      </c>
      <c r="S197" s="23">
        <f t="shared" si="31"/>
        <v>0</v>
      </c>
      <c r="T197" s="23">
        <f t="shared" si="32"/>
        <v>1</v>
      </c>
      <c r="U197" s="144">
        <f t="shared" si="33"/>
        <v>1</v>
      </c>
      <c r="V197" s="26" t="str">
        <f t="shared" si="34"/>
        <v>Valid</v>
      </c>
    </row>
    <row r="198" spans="1:22" ht="15" thickBot="1" x14ac:dyDescent="0.4">
      <c r="A198" s="139"/>
      <c r="B198" s="319">
        <f t="shared" si="23"/>
        <v>188</v>
      </c>
      <c r="C198" s="409"/>
      <c r="D198" s="407"/>
      <c r="E198" s="407"/>
      <c r="F198" s="407"/>
      <c r="G198" s="431"/>
      <c r="H198" s="431"/>
      <c r="I198" s="431"/>
      <c r="J198" s="258"/>
      <c r="K198" s="426" t="str">
        <f t="shared" si="29"/>
        <v/>
      </c>
      <c r="L198" s="131"/>
      <c r="M198" s="30">
        <f t="shared" si="36"/>
        <v>0</v>
      </c>
      <c r="N198" s="23">
        <f t="shared" si="37"/>
        <v>0</v>
      </c>
      <c r="O198" s="23">
        <f t="shared" si="38"/>
        <v>0</v>
      </c>
      <c r="P198" s="23">
        <f t="shared" si="39"/>
        <v>0</v>
      </c>
      <c r="Q198" s="23">
        <f t="shared" si="40"/>
        <v>0</v>
      </c>
      <c r="R198" s="23">
        <f t="shared" si="30"/>
        <v>0</v>
      </c>
      <c r="S198" s="23">
        <f t="shared" si="31"/>
        <v>0</v>
      </c>
      <c r="T198" s="23">
        <f t="shared" si="32"/>
        <v>1</v>
      </c>
      <c r="U198" s="144">
        <f t="shared" si="33"/>
        <v>1</v>
      </c>
      <c r="V198" s="26" t="str">
        <f t="shared" si="34"/>
        <v>Valid</v>
      </c>
    </row>
    <row r="199" spans="1:22" ht="15" thickBot="1" x14ac:dyDescent="0.4">
      <c r="A199" s="139"/>
      <c r="B199" s="319">
        <f t="shared" si="23"/>
        <v>189</v>
      </c>
      <c r="C199" s="409"/>
      <c r="D199" s="407"/>
      <c r="E199" s="407"/>
      <c r="F199" s="407"/>
      <c r="G199" s="431"/>
      <c r="H199" s="431"/>
      <c r="I199" s="431"/>
      <c r="J199" s="258"/>
      <c r="K199" s="426" t="str">
        <f t="shared" si="29"/>
        <v/>
      </c>
      <c r="L199" s="131"/>
      <c r="M199" s="30">
        <f t="shared" si="36"/>
        <v>0</v>
      </c>
      <c r="N199" s="23">
        <f t="shared" si="37"/>
        <v>0</v>
      </c>
      <c r="O199" s="23">
        <f t="shared" si="38"/>
        <v>0</v>
      </c>
      <c r="P199" s="23">
        <f t="shared" si="39"/>
        <v>0</v>
      </c>
      <c r="Q199" s="23">
        <f t="shared" si="40"/>
        <v>0</v>
      </c>
      <c r="R199" s="23">
        <f t="shared" si="30"/>
        <v>0</v>
      </c>
      <c r="S199" s="23">
        <f t="shared" si="31"/>
        <v>0</v>
      </c>
      <c r="T199" s="23">
        <f t="shared" si="32"/>
        <v>1</v>
      </c>
      <c r="U199" s="144">
        <f t="shared" si="33"/>
        <v>1</v>
      </c>
      <c r="V199" s="26" t="str">
        <f t="shared" si="34"/>
        <v>Valid</v>
      </c>
    </row>
    <row r="200" spans="1:22" ht="15" thickBot="1" x14ac:dyDescent="0.4">
      <c r="A200" s="139"/>
      <c r="B200" s="319">
        <f t="shared" si="23"/>
        <v>190</v>
      </c>
      <c r="C200" s="409"/>
      <c r="D200" s="407"/>
      <c r="E200" s="407"/>
      <c r="F200" s="407"/>
      <c r="G200" s="431"/>
      <c r="H200" s="431"/>
      <c r="I200" s="431"/>
      <c r="J200" s="258"/>
      <c r="K200" s="426" t="str">
        <f t="shared" si="29"/>
        <v/>
      </c>
      <c r="L200" s="131"/>
      <c r="M200" s="30">
        <f t="shared" si="36"/>
        <v>0</v>
      </c>
      <c r="N200" s="23">
        <f t="shared" si="37"/>
        <v>0</v>
      </c>
      <c r="O200" s="23">
        <f t="shared" si="38"/>
        <v>0</v>
      </c>
      <c r="P200" s="23">
        <f t="shared" si="39"/>
        <v>0</v>
      </c>
      <c r="Q200" s="23">
        <f t="shared" si="40"/>
        <v>0</v>
      </c>
      <c r="R200" s="23">
        <f t="shared" si="30"/>
        <v>0</v>
      </c>
      <c r="S200" s="23">
        <f t="shared" si="31"/>
        <v>0</v>
      </c>
      <c r="T200" s="23">
        <f t="shared" si="32"/>
        <v>1</v>
      </c>
      <c r="U200" s="144">
        <f t="shared" si="33"/>
        <v>1</v>
      </c>
      <c r="V200" s="26" t="str">
        <f t="shared" si="34"/>
        <v>Valid</v>
      </c>
    </row>
    <row r="201" spans="1:22" ht="15" thickBot="1" x14ac:dyDescent="0.4">
      <c r="A201" s="139"/>
      <c r="B201" s="319">
        <f t="shared" si="23"/>
        <v>191</v>
      </c>
      <c r="C201" s="409"/>
      <c r="D201" s="407"/>
      <c r="E201" s="407"/>
      <c r="F201" s="407"/>
      <c r="G201" s="431"/>
      <c r="H201" s="431"/>
      <c r="I201" s="431"/>
      <c r="J201" s="258"/>
      <c r="K201" s="426" t="str">
        <f t="shared" si="29"/>
        <v/>
      </c>
      <c r="L201" s="131"/>
      <c r="M201" s="30">
        <f t="shared" si="36"/>
        <v>0</v>
      </c>
      <c r="N201" s="23">
        <f t="shared" si="37"/>
        <v>0</v>
      </c>
      <c r="O201" s="23">
        <f t="shared" si="38"/>
        <v>0</v>
      </c>
      <c r="P201" s="23">
        <f t="shared" si="39"/>
        <v>0</v>
      </c>
      <c r="Q201" s="23">
        <f t="shared" si="40"/>
        <v>0</v>
      </c>
      <c r="R201" s="23">
        <f t="shared" si="30"/>
        <v>0</v>
      </c>
      <c r="S201" s="23">
        <f t="shared" si="31"/>
        <v>0</v>
      </c>
      <c r="T201" s="23">
        <f t="shared" si="32"/>
        <v>1</v>
      </c>
      <c r="U201" s="144">
        <f t="shared" si="33"/>
        <v>1</v>
      </c>
      <c r="V201" s="26" t="str">
        <f t="shared" si="34"/>
        <v>Valid</v>
      </c>
    </row>
    <row r="202" spans="1:22" ht="15" thickBot="1" x14ac:dyDescent="0.4">
      <c r="A202" s="139"/>
      <c r="B202" s="319">
        <f t="shared" ref="B202:B208" si="41">B201+1</f>
        <v>192</v>
      </c>
      <c r="C202" s="409"/>
      <c r="D202" s="407"/>
      <c r="E202" s="407"/>
      <c r="F202" s="407"/>
      <c r="G202" s="431"/>
      <c r="H202" s="431"/>
      <c r="I202" s="431"/>
      <c r="J202" s="258"/>
      <c r="K202" s="426" t="str">
        <f t="shared" si="29"/>
        <v/>
      </c>
      <c r="L202" s="131"/>
      <c r="M202" s="30">
        <f t="shared" si="36"/>
        <v>0</v>
      </c>
      <c r="N202" s="23">
        <f t="shared" si="37"/>
        <v>0</v>
      </c>
      <c r="O202" s="23">
        <f t="shared" si="38"/>
        <v>0</v>
      </c>
      <c r="P202" s="23">
        <f t="shared" si="39"/>
        <v>0</v>
      </c>
      <c r="Q202" s="23">
        <f t="shared" si="40"/>
        <v>0</v>
      </c>
      <c r="R202" s="23">
        <f t="shared" si="30"/>
        <v>0</v>
      </c>
      <c r="S202" s="23">
        <f t="shared" si="31"/>
        <v>0</v>
      </c>
      <c r="T202" s="23">
        <f t="shared" si="32"/>
        <v>1</v>
      </c>
      <c r="U202" s="144">
        <f t="shared" si="33"/>
        <v>1</v>
      </c>
      <c r="V202" s="26" t="str">
        <f t="shared" si="34"/>
        <v>Valid</v>
      </c>
    </row>
    <row r="203" spans="1:22" ht="15" thickBot="1" x14ac:dyDescent="0.4">
      <c r="A203" s="139"/>
      <c r="B203" s="319">
        <f t="shared" si="41"/>
        <v>193</v>
      </c>
      <c r="C203" s="409"/>
      <c r="D203" s="407"/>
      <c r="E203" s="407"/>
      <c r="F203" s="407"/>
      <c r="G203" s="431"/>
      <c r="H203" s="431"/>
      <c r="I203" s="431"/>
      <c r="J203" s="258"/>
      <c r="K203" s="426" t="str">
        <f t="shared" si="29"/>
        <v/>
      </c>
      <c r="L203" s="131"/>
      <c r="M203" s="30">
        <f t="shared" si="36"/>
        <v>0</v>
      </c>
      <c r="N203" s="23">
        <f t="shared" si="37"/>
        <v>0</v>
      </c>
      <c r="O203" s="23">
        <f t="shared" si="38"/>
        <v>0</v>
      </c>
      <c r="P203" s="23">
        <f t="shared" si="39"/>
        <v>0</v>
      </c>
      <c r="Q203" s="23">
        <f t="shared" si="40"/>
        <v>0</v>
      </c>
      <c r="R203" s="23">
        <f t="shared" si="30"/>
        <v>0</v>
      </c>
      <c r="S203" s="23">
        <f t="shared" si="31"/>
        <v>0</v>
      </c>
      <c r="T203" s="23">
        <f t="shared" si="32"/>
        <v>1</v>
      </c>
      <c r="U203" s="144">
        <f t="shared" si="33"/>
        <v>1</v>
      </c>
      <c r="V203" s="26" t="str">
        <f t="shared" si="34"/>
        <v>Valid</v>
      </c>
    </row>
    <row r="204" spans="1:22" ht="15" thickBot="1" x14ac:dyDescent="0.4">
      <c r="A204" s="139"/>
      <c r="B204" s="319">
        <f t="shared" si="41"/>
        <v>194</v>
      </c>
      <c r="C204" s="409"/>
      <c r="D204" s="407"/>
      <c r="E204" s="407"/>
      <c r="F204" s="407"/>
      <c r="G204" s="431"/>
      <c r="H204" s="431"/>
      <c r="I204" s="431"/>
      <c r="J204" s="258"/>
      <c r="K204" s="426" t="str">
        <f t="shared" ref="K204:K210" si="42">IF(V204="Invalid", IF(U204=0,"Field (e) should be equal to (f) + (g)","Missing data, please fill out all fields (a) to (g)"),"")</f>
        <v/>
      </c>
      <c r="L204" s="131"/>
      <c r="M204" s="30">
        <f t="shared" si="36"/>
        <v>0</v>
      </c>
      <c r="N204" s="23">
        <f t="shared" si="37"/>
        <v>0</v>
      </c>
      <c r="O204" s="23">
        <f t="shared" si="38"/>
        <v>0</v>
      </c>
      <c r="P204" s="23">
        <f t="shared" si="39"/>
        <v>0</v>
      </c>
      <c r="Q204" s="23">
        <f t="shared" si="40"/>
        <v>0</v>
      </c>
      <c r="R204" s="23">
        <f t="shared" ref="R204:R210" si="43">IF(H204="",0,1)</f>
        <v>0</v>
      </c>
      <c r="S204" s="23">
        <f t="shared" ref="S204:S210" si="44">IF(I204="",0,1)</f>
        <v>0</v>
      </c>
      <c r="T204" s="23">
        <f t="shared" ref="T204:T210" si="45">SUM(M204:S204)+U204</f>
        <v>1</v>
      </c>
      <c r="U204" s="144">
        <f t="shared" ref="U204:U210" si="46">IF(OR(SUM(H204,I204)=G204,AND(G204=0,H204=0,I204=0)),1,0)</f>
        <v>1</v>
      </c>
      <c r="V204" s="26" t="str">
        <f t="shared" ref="V204:V210" si="47">IF(OR(T204=8,T204=0, AND(M204=0,N204=0,O204=0,P204=0,Q204=0,R204=0,S204=0)), "Valid", "Invalid")</f>
        <v>Valid</v>
      </c>
    </row>
    <row r="205" spans="1:22" ht="15" thickBot="1" x14ac:dyDescent="0.4">
      <c r="A205" s="139"/>
      <c r="B205" s="319">
        <f t="shared" si="41"/>
        <v>195</v>
      </c>
      <c r="C205" s="409"/>
      <c r="D205" s="407"/>
      <c r="E205" s="407"/>
      <c r="F205" s="407"/>
      <c r="G205" s="431"/>
      <c r="H205" s="431"/>
      <c r="I205" s="431"/>
      <c r="J205" s="258"/>
      <c r="K205" s="426" t="str">
        <f t="shared" si="42"/>
        <v/>
      </c>
      <c r="L205" s="131"/>
      <c r="M205" s="30">
        <f t="shared" si="36"/>
        <v>0</v>
      </c>
      <c r="N205" s="23">
        <f t="shared" si="37"/>
        <v>0</v>
      </c>
      <c r="O205" s="23">
        <f t="shared" si="38"/>
        <v>0</v>
      </c>
      <c r="P205" s="23">
        <f t="shared" si="39"/>
        <v>0</v>
      </c>
      <c r="Q205" s="23">
        <f t="shared" si="40"/>
        <v>0</v>
      </c>
      <c r="R205" s="23">
        <f t="shared" si="43"/>
        <v>0</v>
      </c>
      <c r="S205" s="23">
        <f t="shared" si="44"/>
        <v>0</v>
      </c>
      <c r="T205" s="23">
        <f t="shared" si="45"/>
        <v>1</v>
      </c>
      <c r="U205" s="144">
        <f t="shared" si="46"/>
        <v>1</v>
      </c>
      <c r="V205" s="26" t="str">
        <f t="shared" si="47"/>
        <v>Valid</v>
      </c>
    </row>
    <row r="206" spans="1:22" ht="15" thickBot="1" x14ac:dyDescent="0.4">
      <c r="A206" s="139"/>
      <c r="B206" s="319">
        <f t="shared" si="41"/>
        <v>196</v>
      </c>
      <c r="C206" s="409"/>
      <c r="D206" s="407"/>
      <c r="E206" s="407"/>
      <c r="F206" s="407"/>
      <c r="G206" s="431"/>
      <c r="H206" s="431"/>
      <c r="I206" s="431"/>
      <c r="J206" s="258"/>
      <c r="K206" s="426" t="str">
        <f t="shared" si="42"/>
        <v/>
      </c>
      <c r="L206" s="131"/>
      <c r="M206" s="30">
        <f t="shared" si="36"/>
        <v>0</v>
      </c>
      <c r="N206" s="23">
        <f t="shared" si="37"/>
        <v>0</v>
      </c>
      <c r="O206" s="23">
        <f t="shared" si="38"/>
        <v>0</v>
      </c>
      <c r="P206" s="23">
        <f t="shared" si="39"/>
        <v>0</v>
      </c>
      <c r="Q206" s="23">
        <f t="shared" si="40"/>
        <v>0</v>
      </c>
      <c r="R206" s="23">
        <f t="shared" si="43"/>
        <v>0</v>
      </c>
      <c r="S206" s="23">
        <f t="shared" si="44"/>
        <v>0</v>
      </c>
      <c r="T206" s="23">
        <f t="shared" si="45"/>
        <v>1</v>
      </c>
      <c r="U206" s="144">
        <f t="shared" si="46"/>
        <v>1</v>
      </c>
      <c r="V206" s="26" t="str">
        <f t="shared" si="47"/>
        <v>Valid</v>
      </c>
    </row>
    <row r="207" spans="1:22" ht="15" thickBot="1" x14ac:dyDescent="0.4">
      <c r="A207" s="139"/>
      <c r="B207" s="319">
        <f t="shared" si="41"/>
        <v>197</v>
      </c>
      <c r="C207" s="409"/>
      <c r="D207" s="407"/>
      <c r="E207" s="407"/>
      <c r="F207" s="407"/>
      <c r="G207" s="431"/>
      <c r="H207" s="431"/>
      <c r="I207" s="431"/>
      <c r="J207" s="258"/>
      <c r="K207" s="426" t="str">
        <f t="shared" si="42"/>
        <v/>
      </c>
      <c r="L207" s="131"/>
      <c r="M207" s="30">
        <f t="shared" si="36"/>
        <v>0</v>
      </c>
      <c r="N207" s="23">
        <f t="shared" si="37"/>
        <v>0</v>
      </c>
      <c r="O207" s="23">
        <f t="shared" si="38"/>
        <v>0</v>
      </c>
      <c r="P207" s="23">
        <f t="shared" si="39"/>
        <v>0</v>
      </c>
      <c r="Q207" s="23">
        <f t="shared" si="40"/>
        <v>0</v>
      </c>
      <c r="R207" s="23">
        <f t="shared" si="43"/>
        <v>0</v>
      </c>
      <c r="S207" s="23">
        <f t="shared" si="44"/>
        <v>0</v>
      </c>
      <c r="T207" s="23">
        <f t="shared" si="45"/>
        <v>1</v>
      </c>
      <c r="U207" s="144">
        <f t="shared" si="46"/>
        <v>1</v>
      </c>
      <c r="V207" s="26" t="str">
        <f t="shared" si="47"/>
        <v>Valid</v>
      </c>
    </row>
    <row r="208" spans="1:22" ht="15" thickBot="1" x14ac:dyDescent="0.4">
      <c r="A208" s="139"/>
      <c r="B208" s="319">
        <f t="shared" si="41"/>
        <v>198</v>
      </c>
      <c r="C208" s="409"/>
      <c r="D208" s="407"/>
      <c r="E208" s="407"/>
      <c r="F208" s="407"/>
      <c r="G208" s="431"/>
      <c r="H208" s="431"/>
      <c r="I208" s="431"/>
      <c r="J208" s="258"/>
      <c r="K208" s="426" t="str">
        <f t="shared" si="42"/>
        <v/>
      </c>
      <c r="L208" s="131"/>
      <c r="M208" s="30">
        <f t="shared" si="36"/>
        <v>0</v>
      </c>
      <c r="N208" s="23">
        <f t="shared" si="37"/>
        <v>0</v>
      </c>
      <c r="O208" s="23">
        <f t="shared" si="38"/>
        <v>0</v>
      </c>
      <c r="P208" s="23">
        <f t="shared" si="39"/>
        <v>0</v>
      </c>
      <c r="Q208" s="23">
        <f t="shared" si="40"/>
        <v>0</v>
      </c>
      <c r="R208" s="23">
        <f t="shared" si="43"/>
        <v>0</v>
      </c>
      <c r="S208" s="23">
        <f t="shared" si="44"/>
        <v>0</v>
      </c>
      <c r="T208" s="23">
        <f t="shared" si="45"/>
        <v>1</v>
      </c>
      <c r="U208" s="144">
        <f t="shared" si="46"/>
        <v>1</v>
      </c>
      <c r="V208" s="26" t="str">
        <f t="shared" si="47"/>
        <v>Valid</v>
      </c>
    </row>
    <row r="209" spans="1:22" ht="15" thickBot="1" x14ac:dyDescent="0.4">
      <c r="A209" s="139"/>
      <c r="B209" s="319">
        <f>B208+1</f>
        <v>199</v>
      </c>
      <c r="C209" s="409"/>
      <c r="D209" s="407"/>
      <c r="E209" s="407"/>
      <c r="F209" s="407"/>
      <c r="G209" s="431"/>
      <c r="H209" s="431"/>
      <c r="I209" s="431"/>
      <c r="J209" s="258"/>
      <c r="K209" s="426" t="str">
        <f t="shared" si="42"/>
        <v/>
      </c>
      <c r="L209" s="131"/>
      <c r="M209" s="30">
        <f t="shared" si="36"/>
        <v>0</v>
      </c>
      <c r="N209" s="23">
        <f t="shared" si="37"/>
        <v>0</v>
      </c>
      <c r="O209" s="23">
        <f t="shared" si="38"/>
        <v>0</v>
      </c>
      <c r="P209" s="23">
        <f t="shared" si="39"/>
        <v>0</v>
      </c>
      <c r="Q209" s="23">
        <f t="shared" si="40"/>
        <v>0</v>
      </c>
      <c r="R209" s="23">
        <f t="shared" si="43"/>
        <v>0</v>
      </c>
      <c r="S209" s="23">
        <f t="shared" si="44"/>
        <v>0</v>
      </c>
      <c r="T209" s="23">
        <f t="shared" si="45"/>
        <v>1</v>
      </c>
      <c r="U209" s="144">
        <f t="shared" si="46"/>
        <v>1</v>
      </c>
      <c r="V209" s="26" t="str">
        <f t="shared" si="47"/>
        <v>Valid</v>
      </c>
    </row>
    <row r="210" spans="1:22" ht="15" thickBot="1" x14ac:dyDescent="0.4">
      <c r="A210" s="139"/>
      <c r="B210" s="320">
        <f>B209+1</f>
        <v>200</v>
      </c>
      <c r="C210" s="222"/>
      <c r="D210" s="407"/>
      <c r="E210" s="407"/>
      <c r="F210" s="407"/>
      <c r="G210" s="431"/>
      <c r="H210" s="431"/>
      <c r="I210" s="431"/>
      <c r="J210" s="258"/>
      <c r="K210" s="426" t="str">
        <f t="shared" si="42"/>
        <v/>
      </c>
      <c r="L210" s="131"/>
      <c r="M210" s="31">
        <f t="shared" si="36"/>
        <v>0</v>
      </c>
      <c r="N210" s="32">
        <f t="shared" si="37"/>
        <v>0</v>
      </c>
      <c r="O210" s="32">
        <f t="shared" si="38"/>
        <v>0</v>
      </c>
      <c r="P210" s="32">
        <f t="shared" si="39"/>
        <v>0</v>
      </c>
      <c r="Q210" s="32">
        <f t="shared" si="40"/>
        <v>0</v>
      </c>
      <c r="R210" s="23">
        <f t="shared" si="43"/>
        <v>0</v>
      </c>
      <c r="S210" s="23">
        <f t="shared" si="44"/>
        <v>0</v>
      </c>
      <c r="T210" s="23">
        <f t="shared" si="45"/>
        <v>1</v>
      </c>
      <c r="U210" s="144">
        <f t="shared" si="46"/>
        <v>1</v>
      </c>
      <c r="V210" s="26" t="str">
        <f t="shared" si="47"/>
        <v>Valid</v>
      </c>
    </row>
    <row r="211" spans="1:22" ht="15" thickBot="1" x14ac:dyDescent="0.4">
      <c r="A211" s="141"/>
      <c r="B211" s="335"/>
      <c r="C211" s="336"/>
      <c r="D211" s="418"/>
      <c r="E211" s="419"/>
      <c r="F211" s="420" t="s">
        <v>497</v>
      </c>
      <c r="G211" s="432">
        <f>SUM(G11:G210)</f>
        <v>0</v>
      </c>
      <c r="H211" s="432">
        <f t="shared" ref="H211:I211" si="48">SUM(H11:H210)</f>
        <v>0</v>
      </c>
      <c r="I211" s="432">
        <f t="shared" si="48"/>
        <v>0</v>
      </c>
      <c r="J211" s="269"/>
      <c r="K211" s="427" t="str">
        <f>IF(G211&lt;&gt;Q1.1_TotalValueOfClientFinancialInstruments,   CONCATENATE( "The 'Total' row of column (e) should equal the value of client financial instruments specified in Q1(c) i.e. ", Q1.1_TotalValueOfClientFinancialInstruments), "")</f>
        <v/>
      </c>
      <c r="L211" s="27"/>
      <c r="M211" s="28"/>
      <c r="N211" s="28"/>
      <c r="O211" s="28"/>
      <c r="P211" s="28"/>
      <c r="Q211" s="123"/>
      <c r="R211" s="123"/>
      <c r="S211" s="123"/>
      <c r="T211" s="123"/>
      <c r="U211" s="123"/>
      <c r="V211" s="29" t="str">
        <f xml:space="preserve"> IF( K211="", "Valid", "Invalid")</f>
        <v>Valid</v>
      </c>
    </row>
    <row r="212" spans="1:22" x14ac:dyDescent="0.35">
      <c r="V212" s="39"/>
    </row>
    <row r="213" spans="1:22" x14ac:dyDescent="0.35">
      <c r="V213" s="39"/>
    </row>
    <row r="214" spans="1:22" x14ac:dyDescent="0.35">
      <c r="V214" s="39"/>
    </row>
    <row r="215" spans="1:22" x14ac:dyDescent="0.35">
      <c r="V215" s="39"/>
    </row>
  </sheetData>
  <sheetProtection algorithmName="SHA-512" hashValue="SV19UGxbNTGDT1vF9MsGhW9Obgl+lp8PAdrwD0NvUjGiSOxIsK4R+jNfzfYlX3U/L66lmFbY9ruf/Po5WKUbgg==" saltValue="nvgf29l9tnabACScHABEDA==" spinCount="100000" sheet="1" selectLockedCells="1"/>
  <mergeCells count="6">
    <mergeCell ref="B4:B7"/>
    <mergeCell ref="M7:V7"/>
    <mergeCell ref="M4:Q4"/>
    <mergeCell ref="C4:E7"/>
    <mergeCell ref="B2:K2"/>
    <mergeCell ref="B3:K3"/>
  </mergeCells>
  <conditionalFormatting sqref="T4:U4">
    <cfRule type="cellIs" dxfId="15" priority="3" stopIfTrue="1" operator="equal">
      <formula>"Valid"</formula>
    </cfRule>
    <cfRule type="cellIs" dxfId="14" priority="4" operator="equal">
      <formula>"Invalid"</formula>
    </cfRule>
  </conditionalFormatting>
  <conditionalFormatting sqref="G4:I4">
    <cfRule type="cellIs" dxfId="13" priority="1" stopIfTrue="1" operator="equal">
      <formula>"Valid"</formula>
    </cfRule>
    <cfRule type="cellIs" dxfId="12" priority="2" operator="equal">
      <formula>"Invalid"</formula>
    </cfRule>
  </conditionalFormatting>
  <dataValidations count="4">
    <dataValidation type="decimal" operator="greaterThan" allowBlank="1" showInputMessage="1" showErrorMessage="1" errorTitle="Numeric Value Expected" sqref="M211:P211 G211:I211">
      <formula1>0</formula1>
    </dataValidation>
    <dataValidation type="list" allowBlank="1" showInputMessage="1" showErrorMessage="1" sqref="E11:E210">
      <formula1>CountryOfIncorporationOfThirdParty</formula1>
    </dataValidation>
    <dataValidation type="decimal" operator="greaterThanOrEqual" allowBlank="1" showInputMessage="1" showErrorMessage="1" errorTitle="Numeric Value Expected" sqref="G11:I210">
      <formula1>0</formula1>
    </dataValidation>
    <dataValidation type="custom" showInputMessage="1" showErrorMessage="1" errorTitle="Previous row is blank ?" error="All rows must be filled consecutively (no blank rows left in the middle)_x000a_" sqref="C12:C210">
      <formula1>NOT(ISBLANK(C11))</formula1>
    </dataValidation>
  </dataValidations>
  <pageMargins left="0.7" right="0.7" top="0.75" bottom="0.75" header="0.3" footer="0.3"/>
  <pageSetup paperSize="8" orientation="portrait" r:id="rId1"/>
  <headerFooter alignWithMargins="0">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menu'!$C$14:$C$15</xm:f>
          </x14:formula1>
          <xm:sqref>F11:F210</xm:sqref>
        </x14:dataValidation>
        <x14:dataValidation type="list" allowBlank="1" showInputMessage="1" showErrorMessage="1">
          <x14:formula1>
            <xm:f>'Dropdown menu'!$C$12:$C$13</xm:f>
          </x14:formula1>
          <xm:sqref>D11:D210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B1:XFC131"/>
  <sheetViews>
    <sheetView showGridLines="0" topLeftCell="A3" zoomScaleNormal="100" workbookViewId="0">
      <selection activeCell="F6" sqref="F6"/>
    </sheetView>
  </sheetViews>
  <sheetFormatPr defaultColWidth="0" defaultRowHeight="14.5" x14ac:dyDescent="0.35"/>
  <cols>
    <col min="1" max="1" width="4.1796875" style="60" customWidth="1"/>
    <col min="2" max="2" width="8.54296875" style="147" customWidth="1"/>
    <col min="3" max="3" width="35.81640625" style="36" customWidth="1"/>
    <col min="4" max="4" width="52.81640625" style="60" customWidth="1"/>
    <col min="5" max="5" width="24.453125" style="60" customWidth="1"/>
    <col min="6" max="6" width="23.453125" style="60" customWidth="1"/>
    <col min="7" max="7" width="11.1796875" style="60" customWidth="1"/>
    <col min="8" max="8" width="147.26953125" style="60" customWidth="1"/>
    <col min="9" max="9" width="9.81640625" style="60" hidden="1"/>
    <col min="10" max="10" width="6" style="60" hidden="1"/>
    <col min="11" max="11" width="9.54296875" style="60" hidden="1"/>
    <col min="12" max="12" width="11.453125" style="60" hidden="1"/>
    <col min="13" max="13" width="3.54296875" style="60" hidden="1"/>
    <col min="14" max="14" width="12.54296875" style="60" hidden="1"/>
    <col min="15" max="15" width="11.81640625" style="60" hidden="1"/>
    <col min="16" max="16" width="9.1796875" style="60" hidden="1"/>
    <col min="17" max="17" width="23.54296875" style="60" hidden="1"/>
    <col min="18" max="21" width="5.81640625" style="60" hidden="1"/>
    <col min="22" max="22" width="7.1796875" style="60" hidden="1"/>
    <col min="23" max="23" width="14" style="60" hidden="1"/>
    <col min="24" max="24" width="5.81640625" style="60" hidden="1"/>
    <col min="25" max="25" width="6" style="60" hidden="1"/>
    <col min="26" max="16383" width="9.1796875" style="60" hidden="1"/>
    <col min="16384" max="16384" width="1.453125" style="60" customWidth="1"/>
  </cols>
  <sheetData>
    <row r="1" spans="2:22" ht="15.75" customHeight="1" thickBot="1" x14ac:dyDescent="0.4">
      <c r="B1" s="145"/>
    </row>
    <row r="2" spans="2:22" ht="23.15" customHeight="1" thickBot="1" x14ac:dyDescent="0.4">
      <c r="B2" s="547" t="s">
        <v>4</v>
      </c>
      <c r="C2" s="644"/>
      <c r="D2" s="644"/>
      <c r="E2" s="644"/>
      <c r="F2" s="644"/>
      <c r="G2" s="644"/>
      <c r="H2" s="645"/>
      <c r="I2" s="493"/>
      <c r="J2" s="493"/>
      <c r="K2" s="493"/>
      <c r="L2" s="493"/>
      <c r="M2" s="493"/>
      <c r="N2" s="493"/>
      <c r="O2" s="493"/>
      <c r="P2" s="493"/>
      <c r="Q2" s="493"/>
      <c r="R2" s="493"/>
      <c r="S2" s="493"/>
      <c r="T2" s="493"/>
      <c r="U2" s="494"/>
      <c r="V2" s="58"/>
    </row>
    <row r="3" spans="2:22" ht="15.75" customHeight="1" thickBot="1" x14ac:dyDescent="0.4">
      <c r="B3" s="582" t="s">
        <v>5</v>
      </c>
      <c r="C3" s="646"/>
      <c r="D3" s="646"/>
      <c r="E3" s="646"/>
      <c r="F3" s="646"/>
      <c r="G3" s="646"/>
      <c r="H3" s="647"/>
      <c r="I3" s="497"/>
      <c r="J3" s="497"/>
      <c r="K3" s="497"/>
      <c r="L3" s="497"/>
      <c r="M3" s="497"/>
      <c r="N3" s="497"/>
      <c r="O3" s="497"/>
      <c r="P3" s="497"/>
      <c r="Q3" s="497"/>
      <c r="R3" s="497"/>
      <c r="S3" s="497"/>
      <c r="T3" s="497"/>
      <c r="U3" s="498"/>
    </row>
    <row r="4" spans="2:22" ht="15" thickBot="1" x14ac:dyDescent="0.4">
      <c r="B4" s="635" t="s">
        <v>480</v>
      </c>
      <c r="C4" s="590" t="s">
        <v>56</v>
      </c>
      <c r="D4" s="639"/>
      <c r="E4" s="640"/>
      <c r="F4" s="314" t="s">
        <v>363</v>
      </c>
      <c r="G4" s="318" t="str">
        <f>O4</f>
        <v>Invalid</v>
      </c>
      <c r="H4" s="507"/>
      <c r="I4" s="315"/>
      <c r="J4" s="315"/>
      <c r="K4" s="315"/>
      <c r="L4" s="315"/>
      <c r="M4" s="342"/>
      <c r="N4" s="343" t="s">
        <v>361</v>
      </c>
      <c r="O4" s="318" t="str">
        <f>IF(P4=101,"Valid","Invalid")</f>
        <v>Invalid</v>
      </c>
      <c r="P4" s="317">
        <f>COUNTIF(P6:P110,"Valid")</f>
        <v>100</v>
      </c>
      <c r="Q4" s="344"/>
      <c r="R4" s="345"/>
      <c r="S4" s="345"/>
      <c r="T4" s="345"/>
      <c r="U4" s="306"/>
    </row>
    <row r="5" spans="2:22" ht="25.5" customHeight="1" thickBot="1" x14ac:dyDescent="0.4">
      <c r="B5" s="636"/>
      <c r="C5" s="641"/>
      <c r="D5" s="642"/>
      <c r="E5" s="643"/>
      <c r="F5" s="495"/>
      <c r="G5" s="350"/>
      <c r="H5" s="508"/>
      <c r="I5" s="345"/>
      <c r="J5" s="345"/>
      <c r="K5" s="345"/>
      <c r="L5" s="345"/>
      <c r="M5" s="345"/>
      <c r="N5" s="345"/>
      <c r="O5" s="345"/>
      <c r="P5" s="345"/>
      <c r="Q5" s="345"/>
      <c r="R5" s="345"/>
      <c r="S5" s="345"/>
      <c r="T5" s="345"/>
      <c r="U5" s="306"/>
    </row>
    <row r="6" spans="2:22" ht="40.4" customHeight="1" thickBot="1" x14ac:dyDescent="0.4">
      <c r="B6" s="313" t="s">
        <v>483</v>
      </c>
      <c r="C6" s="637" t="s">
        <v>391</v>
      </c>
      <c r="D6" s="638"/>
      <c r="E6" s="348"/>
      <c r="F6" s="349"/>
      <c r="G6" s="350"/>
      <c r="H6" s="509" t="str">
        <f>IF(J6="Invalid","Choose a value for Q15(a)","")</f>
        <v>Choose a value for Q15(a)</v>
      </c>
      <c r="I6" s="506" t="s">
        <v>463</v>
      </c>
      <c r="J6" s="318" t="str">
        <f>IF(OR(F6="Please choose an option:",F6=""), "Invalid","Valid")</f>
        <v>Invalid</v>
      </c>
      <c r="K6" s="317" t="str">
        <f>IF(AND(F6="No",NOT( ISBLANK(C11) )), "Invalid","Valid")</f>
        <v>Valid</v>
      </c>
      <c r="L6" s="345" t="s">
        <v>464</v>
      </c>
      <c r="M6" s="345"/>
      <c r="N6" s="318" t="str">
        <f>IF(AND(F6="Yes", ISBLANK(C11) ), "Invalid","Valid")</f>
        <v>Valid</v>
      </c>
      <c r="O6" s="345" t="s">
        <v>465</v>
      </c>
      <c r="P6" s="347" t="str">
        <f>IF( AND(K6="Valid",N6="Valid",J6="Valid"),"Valid", "Invalid")</f>
        <v>Invalid</v>
      </c>
      <c r="Q6" s="345" t="s">
        <v>444</v>
      </c>
      <c r="R6" s="345"/>
      <c r="S6" s="345"/>
      <c r="T6" s="345"/>
      <c r="U6" s="306"/>
    </row>
    <row r="7" spans="2:22" ht="15" thickBot="1" x14ac:dyDescent="0.4">
      <c r="B7" s="352"/>
      <c r="C7" s="353"/>
      <c r="D7" s="353"/>
      <c r="E7" s="495"/>
      <c r="F7" s="495"/>
      <c r="G7" s="351"/>
      <c r="H7" s="510"/>
      <c r="I7" s="127"/>
      <c r="J7" s="61"/>
      <c r="K7" s="43" t="s">
        <v>365</v>
      </c>
      <c r="L7" s="44" t="s">
        <v>355</v>
      </c>
      <c r="M7" s="44" t="s">
        <v>356</v>
      </c>
      <c r="N7" s="45" t="s">
        <v>357</v>
      </c>
      <c r="O7" s="43" t="s">
        <v>98</v>
      </c>
      <c r="P7" s="22" t="s">
        <v>360</v>
      </c>
      <c r="Q7" s="127"/>
      <c r="R7" s="61"/>
      <c r="S7" s="61"/>
      <c r="T7" s="61"/>
      <c r="U7" s="299"/>
    </row>
    <row r="8" spans="2:22" ht="27.65" customHeight="1" thickBot="1" x14ac:dyDescent="0.4">
      <c r="B8" s="352"/>
      <c r="C8" s="633" t="str">
        <f>IF(K6="Invalid","You have answered 'No' to Q14(a), so  Q14(b) should be left blank",IF(N6="Invalid","You have answered 'Yes' to Q14(a), so  Q14(b) cannot be blank",IF(J6="Invalid","Choose a value for Q15(a)","")))</f>
        <v>Choose a value for Q15(a)</v>
      </c>
      <c r="D8" s="634"/>
      <c r="E8" s="634"/>
      <c r="F8" s="634"/>
      <c r="G8" s="351"/>
      <c r="H8" s="510"/>
      <c r="I8" s="127"/>
      <c r="J8" s="61"/>
      <c r="K8" s="62"/>
      <c r="L8" s="62"/>
      <c r="M8" s="62"/>
      <c r="N8" s="62"/>
      <c r="O8" s="62"/>
      <c r="P8" s="61"/>
      <c r="Q8" s="127"/>
      <c r="R8" s="61"/>
      <c r="S8" s="61"/>
      <c r="T8" s="61"/>
      <c r="U8" s="299"/>
    </row>
    <row r="9" spans="2:22" ht="15" customHeight="1" thickBot="1" x14ac:dyDescent="0.4">
      <c r="B9" s="354"/>
      <c r="C9" s="313" t="s">
        <v>484</v>
      </c>
      <c r="D9" s="313" t="s">
        <v>485</v>
      </c>
      <c r="E9" s="313" t="s">
        <v>486</v>
      </c>
      <c r="F9" s="313" t="s">
        <v>487</v>
      </c>
      <c r="G9" s="261"/>
      <c r="H9" s="299"/>
      <c r="I9" s="261"/>
      <c r="J9" s="261"/>
      <c r="K9" s="298"/>
      <c r="L9" s="298"/>
      <c r="M9" s="298"/>
      <c r="N9" s="298"/>
      <c r="O9" s="298"/>
      <c r="P9" s="261"/>
      <c r="Q9" s="261"/>
      <c r="R9" s="261"/>
      <c r="S9" s="261"/>
      <c r="T9" s="261"/>
      <c r="U9" s="299"/>
    </row>
    <row r="10" spans="2:22" ht="35" thickBot="1" x14ac:dyDescent="0.4">
      <c r="B10" s="313" t="s">
        <v>99</v>
      </c>
      <c r="C10" s="314" t="s">
        <v>453</v>
      </c>
      <c r="D10" s="314" t="s">
        <v>471</v>
      </c>
      <c r="E10" s="314" t="s">
        <v>470</v>
      </c>
      <c r="F10" s="314" t="s">
        <v>472</v>
      </c>
      <c r="G10" s="261"/>
      <c r="H10" s="299"/>
      <c r="I10" s="261"/>
      <c r="J10" s="261"/>
      <c r="K10" s="261"/>
      <c r="L10" s="261"/>
      <c r="M10" s="261"/>
      <c r="N10" s="261"/>
      <c r="O10" s="261"/>
      <c r="P10" s="261"/>
      <c r="Q10" s="261"/>
      <c r="R10" s="261"/>
      <c r="S10" s="261"/>
      <c r="T10" s="261"/>
      <c r="U10" s="299"/>
    </row>
    <row r="11" spans="2:22" ht="15" thickBot="1" x14ac:dyDescent="0.4">
      <c r="B11" s="312">
        <v>1</v>
      </c>
      <c r="C11" s="404"/>
      <c r="D11" s="404"/>
      <c r="E11" s="222"/>
      <c r="F11" s="222"/>
      <c r="G11" s="261"/>
      <c r="H11" s="509" t="str">
        <f>IF(P11="Invalid","Missing data, please fill out all fields (b) to (g)","")</f>
        <v/>
      </c>
      <c r="I11" s="261"/>
      <c r="J11" s="261"/>
      <c r="K11" s="355">
        <f t="shared" ref="K11:K42" si="0">--(C11&lt;&gt;"")</f>
        <v>0</v>
      </c>
      <c r="L11" s="355">
        <f t="shared" ref="L11:L42" si="1">--(D11&lt;&gt;"")</f>
        <v>0</v>
      </c>
      <c r="M11" s="356">
        <f t="shared" ref="M11:M42" si="2">IF(OR(E11="Please choose an option:",E11=""),0,1)</f>
        <v>0</v>
      </c>
      <c r="N11" s="356">
        <f t="shared" ref="N11:N42" si="3">IF(OR(F11="Please choose an option:",F11=""),0,1)</f>
        <v>0</v>
      </c>
      <c r="O11" s="356">
        <f t="shared" ref="O11:O42" si="4">SUM(K11:N11)</f>
        <v>0</v>
      </c>
      <c r="P11" s="263" t="str">
        <f t="shared" ref="P11:P42" si="5">IF(OR(O11=4,O11=0), "Valid", "Invalid")</f>
        <v>Valid</v>
      </c>
      <c r="Q11" s="261"/>
      <c r="R11" s="261"/>
      <c r="S11" s="261"/>
      <c r="T11" s="261"/>
      <c r="U11" s="299"/>
    </row>
    <row r="12" spans="2:22" ht="15" customHeight="1" thickBot="1" x14ac:dyDescent="0.4">
      <c r="B12" s="319">
        <f>B11+1</f>
        <v>2</v>
      </c>
      <c r="C12" s="409"/>
      <c r="D12" s="405"/>
      <c r="E12" s="222"/>
      <c r="F12" s="222"/>
      <c r="G12" s="261"/>
      <c r="H12" s="509" t="str">
        <f t="shared" ref="H12:H110" si="6">IF(P12="Invalid","Missing data, please fill out all fields (b) to (g)","")</f>
        <v/>
      </c>
      <c r="I12" s="261"/>
      <c r="J12" s="261"/>
      <c r="K12" s="357">
        <f t="shared" si="0"/>
        <v>0</v>
      </c>
      <c r="L12" s="357">
        <f t="shared" si="1"/>
        <v>0</v>
      </c>
      <c r="M12" s="358">
        <f t="shared" si="2"/>
        <v>0</v>
      </c>
      <c r="N12" s="358">
        <f t="shared" si="3"/>
        <v>0</v>
      </c>
      <c r="O12" s="358">
        <f t="shared" si="4"/>
        <v>0</v>
      </c>
      <c r="P12" s="359" t="str">
        <f t="shared" si="5"/>
        <v>Valid</v>
      </c>
      <c r="Q12" s="261"/>
      <c r="R12" s="261"/>
      <c r="S12" s="261"/>
      <c r="T12" s="261"/>
      <c r="U12" s="299"/>
    </row>
    <row r="13" spans="2:22" ht="15" customHeight="1" thickBot="1" x14ac:dyDescent="0.4">
      <c r="B13" s="319">
        <f t="shared" ref="B13:B95" si="7">B12+1</f>
        <v>3</v>
      </c>
      <c r="C13" s="409"/>
      <c r="D13" s="405"/>
      <c r="E13" s="222"/>
      <c r="F13" s="222"/>
      <c r="G13" s="261"/>
      <c r="H13" s="509" t="str">
        <f t="shared" si="6"/>
        <v/>
      </c>
      <c r="I13" s="261"/>
      <c r="J13" s="261"/>
      <c r="K13" s="357">
        <f t="shared" si="0"/>
        <v>0</v>
      </c>
      <c r="L13" s="357">
        <f t="shared" si="1"/>
        <v>0</v>
      </c>
      <c r="M13" s="358">
        <f t="shared" si="2"/>
        <v>0</v>
      </c>
      <c r="N13" s="358">
        <f t="shared" si="3"/>
        <v>0</v>
      </c>
      <c r="O13" s="358">
        <f t="shared" si="4"/>
        <v>0</v>
      </c>
      <c r="P13" s="359" t="str">
        <f t="shared" si="5"/>
        <v>Valid</v>
      </c>
      <c r="Q13" s="261"/>
      <c r="R13" s="261"/>
      <c r="S13" s="261"/>
      <c r="T13" s="261"/>
      <c r="U13" s="299"/>
    </row>
    <row r="14" spans="2:22" ht="15" customHeight="1" thickBot="1" x14ac:dyDescent="0.4">
      <c r="B14" s="319">
        <f t="shared" si="7"/>
        <v>4</v>
      </c>
      <c r="C14" s="409"/>
      <c r="D14" s="405"/>
      <c r="E14" s="222"/>
      <c r="F14" s="222"/>
      <c r="G14" s="261"/>
      <c r="H14" s="509" t="str">
        <f t="shared" si="6"/>
        <v/>
      </c>
      <c r="I14" s="261"/>
      <c r="J14" s="261"/>
      <c r="K14" s="357">
        <f t="shared" si="0"/>
        <v>0</v>
      </c>
      <c r="L14" s="357">
        <f t="shared" si="1"/>
        <v>0</v>
      </c>
      <c r="M14" s="358">
        <f t="shared" si="2"/>
        <v>0</v>
      </c>
      <c r="N14" s="358">
        <f t="shared" si="3"/>
        <v>0</v>
      </c>
      <c r="O14" s="358">
        <f t="shared" si="4"/>
        <v>0</v>
      </c>
      <c r="P14" s="359" t="str">
        <f t="shared" si="5"/>
        <v>Valid</v>
      </c>
      <c r="Q14" s="261"/>
      <c r="R14" s="261"/>
      <c r="S14" s="261"/>
      <c r="T14" s="261"/>
      <c r="U14" s="299"/>
    </row>
    <row r="15" spans="2:22" ht="15" customHeight="1" thickBot="1" x14ac:dyDescent="0.4">
      <c r="B15" s="319">
        <f t="shared" si="7"/>
        <v>5</v>
      </c>
      <c r="C15" s="409"/>
      <c r="D15" s="405"/>
      <c r="E15" s="222"/>
      <c r="F15" s="222"/>
      <c r="G15" s="261"/>
      <c r="H15" s="509" t="str">
        <f t="shared" si="6"/>
        <v/>
      </c>
      <c r="I15" s="261"/>
      <c r="J15" s="261"/>
      <c r="K15" s="357">
        <f t="shared" si="0"/>
        <v>0</v>
      </c>
      <c r="L15" s="357">
        <f t="shared" si="1"/>
        <v>0</v>
      </c>
      <c r="M15" s="358">
        <f t="shared" si="2"/>
        <v>0</v>
      </c>
      <c r="N15" s="358">
        <f t="shared" si="3"/>
        <v>0</v>
      </c>
      <c r="O15" s="358">
        <f t="shared" si="4"/>
        <v>0</v>
      </c>
      <c r="P15" s="359" t="str">
        <f t="shared" si="5"/>
        <v>Valid</v>
      </c>
      <c r="Q15" s="261"/>
      <c r="R15" s="261"/>
      <c r="S15" s="261"/>
      <c r="T15" s="261"/>
      <c r="U15" s="299"/>
    </row>
    <row r="16" spans="2:22" ht="15" customHeight="1" thickBot="1" x14ac:dyDescent="0.4">
      <c r="B16" s="319">
        <f t="shared" si="7"/>
        <v>6</v>
      </c>
      <c r="C16" s="409"/>
      <c r="D16" s="405"/>
      <c r="E16" s="222"/>
      <c r="F16" s="222"/>
      <c r="G16" s="261"/>
      <c r="H16" s="509" t="str">
        <f t="shared" si="6"/>
        <v/>
      </c>
      <c r="I16" s="261"/>
      <c r="J16" s="261"/>
      <c r="K16" s="357">
        <f t="shared" si="0"/>
        <v>0</v>
      </c>
      <c r="L16" s="357">
        <f t="shared" si="1"/>
        <v>0</v>
      </c>
      <c r="M16" s="358">
        <f t="shared" si="2"/>
        <v>0</v>
      </c>
      <c r="N16" s="358">
        <f t="shared" si="3"/>
        <v>0</v>
      </c>
      <c r="O16" s="358">
        <f t="shared" si="4"/>
        <v>0</v>
      </c>
      <c r="P16" s="359" t="str">
        <f t="shared" si="5"/>
        <v>Valid</v>
      </c>
      <c r="Q16" s="261"/>
      <c r="R16" s="261"/>
      <c r="S16" s="261"/>
      <c r="T16" s="261"/>
      <c r="U16" s="299"/>
    </row>
    <row r="17" spans="2:21" ht="15" customHeight="1" thickBot="1" x14ac:dyDescent="0.4">
      <c r="B17" s="319">
        <f t="shared" si="7"/>
        <v>7</v>
      </c>
      <c r="C17" s="409"/>
      <c r="D17" s="405"/>
      <c r="E17" s="222"/>
      <c r="F17" s="222"/>
      <c r="G17" s="261"/>
      <c r="H17" s="509" t="str">
        <f t="shared" si="6"/>
        <v/>
      </c>
      <c r="I17" s="261"/>
      <c r="J17" s="261"/>
      <c r="K17" s="357">
        <f t="shared" si="0"/>
        <v>0</v>
      </c>
      <c r="L17" s="357">
        <f t="shared" si="1"/>
        <v>0</v>
      </c>
      <c r="M17" s="358">
        <f t="shared" si="2"/>
        <v>0</v>
      </c>
      <c r="N17" s="358">
        <f t="shared" si="3"/>
        <v>0</v>
      </c>
      <c r="O17" s="358">
        <f t="shared" si="4"/>
        <v>0</v>
      </c>
      <c r="P17" s="359" t="str">
        <f t="shared" si="5"/>
        <v>Valid</v>
      </c>
      <c r="Q17" s="261"/>
      <c r="R17" s="261"/>
      <c r="S17" s="261"/>
      <c r="T17" s="261"/>
      <c r="U17" s="299"/>
    </row>
    <row r="18" spans="2:21" ht="15" customHeight="1" thickBot="1" x14ac:dyDescent="0.4">
      <c r="B18" s="319">
        <f t="shared" si="7"/>
        <v>8</v>
      </c>
      <c r="C18" s="409"/>
      <c r="D18" s="405"/>
      <c r="E18" s="222"/>
      <c r="F18" s="222"/>
      <c r="G18" s="261"/>
      <c r="H18" s="509" t="str">
        <f t="shared" si="6"/>
        <v/>
      </c>
      <c r="I18" s="261"/>
      <c r="J18" s="261"/>
      <c r="K18" s="357">
        <f t="shared" si="0"/>
        <v>0</v>
      </c>
      <c r="L18" s="357">
        <f t="shared" si="1"/>
        <v>0</v>
      </c>
      <c r="M18" s="358">
        <f t="shared" si="2"/>
        <v>0</v>
      </c>
      <c r="N18" s="358">
        <f t="shared" si="3"/>
        <v>0</v>
      </c>
      <c r="O18" s="358">
        <f t="shared" si="4"/>
        <v>0</v>
      </c>
      <c r="P18" s="359" t="str">
        <f t="shared" si="5"/>
        <v>Valid</v>
      </c>
      <c r="Q18" s="261"/>
      <c r="R18" s="261"/>
      <c r="S18" s="261"/>
      <c r="T18" s="261"/>
      <c r="U18" s="299"/>
    </row>
    <row r="19" spans="2:21" ht="15" customHeight="1" thickBot="1" x14ac:dyDescent="0.4">
      <c r="B19" s="319">
        <f t="shared" si="7"/>
        <v>9</v>
      </c>
      <c r="C19" s="409"/>
      <c r="D19" s="405"/>
      <c r="E19" s="222"/>
      <c r="F19" s="222"/>
      <c r="G19" s="261"/>
      <c r="H19" s="509" t="str">
        <f t="shared" si="6"/>
        <v/>
      </c>
      <c r="I19" s="261"/>
      <c r="J19" s="261"/>
      <c r="K19" s="357">
        <f t="shared" si="0"/>
        <v>0</v>
      </c>
      <c r="L19" s="357">
        <f t="shared" si="1"/>
        <v>0</v>
      </c>
      <c r="M19" s="358">
        <f t="shared" si="2"/>
        <v>0</v>
      </c>
      <c r="N19" s="358">
        <f t="shared" si="3"/>
        <v>0</v>
      </c>
      <c r="O19" s="358">
        <f t="shared" si="4"/>
        <v>0</v>
      </c>
      <c r="P19" s="359" t="str">
        <f t="shared" si="5"/>
        <v>Valid</v>
      </c>
      <c r="Q19" s="261"/>
      <c r="R19" s="261"/>
      <c r="S19" s="261"/>
      <c r="T19" s="261"/>
      <c r="U19" s="299"/>
    </row>
    <row r="20" spans="2:21" ht="15" customHeight="1" thickBot="1" x14ac:dyDescent="0.4">
      <c r="B20" s="319">
        <f t="shared" si="7"/>
        <v>10</v>
      </c>
      <c r="C20" s="409"/>
      <c r="D20" s="405"/>
      <c r="E20" s="222"/>
      <c r="F20" s="222"/>
      <c r="G20" s="261"/>
      <c r="H20" s="509" t="str">
        <f t="shared" si="6"/>
        <v/>
      </c>
      <c r="I20" s="261"/>
      <c r="J20" s="261"/>
      <c r="K20" s="357">
        <f t="shared" si="0"/>
        <v>0</v>
      </c>
      <c r="L20" s="357">
        <f t="shared" si="1"/>
        <v>0</v>
      </c>
      <c r="M20" s="358">
        <f t="shared" si="2"/>
        <v>0</v>
      </c>
      <c r="N20" s="358">
        <f t="shared" si="3"/>
        <v>0</v>
      </c>
      <c r="O20" s="358">
        <f t="shared" si="4"/>
        <v>0</v>
      </c>
      <c r="P20" s="359" t="str">
        <f t="shared" si="5"/>
        <v>Valid</v>
      </c>
      <c r="Q20" s="261"/>
      <c r="R20" s="261"/>
      <c r="S20" s="261"/>
      <c r="T20" s="261"/>
      <c r="U20" s="299"/>
    </row>
    <row r="21" spans="2:21" ht="15" customHeight="1" thickBot="1" x14ac:dyDescent="0.4">
      <c r="B21" s="319">
        <f t="shared" si="7"/>
        <v>11</v>
      </c>
      <c r="C21" s="409"/>
      <c r="D21" s="405"/>
      <c r="E21" s="222"/>
      <c r="F21" s="222"/>
      <c r="G21" s="261"/>
      <c r="H21" s="509" t="str">
        <f t="shared" si="6"/>
        <v/>
      </c>
      <c r="I21" s="261"/>
      <c r="J21" s="261"/>
      <c r="K21" s="357">
        <f t="shared" si="0"/>
        <v>0</v>
      </c>
      <c r="L21" s="357">
        <f t="shared" si="1"/>
        <v>0</v>
      </c>
      <c r="M21" s="358">
        <f t="shared" si="2"/>
        <v>0</v>
      </c>
      <c r="N21" s="358">
        <f t="shared" si="3"/>
        <v>0</v>
      </c>
      <c r="O21" s="358">
        <f t="shared" si="4"/>
        <v>0</v>
      </c>
      <c r="P21" s="359" t="str">
        <f t="shared" si="5"/>
        <v>Valid</v>
      </c>
      <c r="Q21" s="261"/>
      <c r="R21" s="261"/>
      <c r="S21" s="261"/>
      <c r="T21" s="261"/>
      <c r="U21" s="299"/>
    </row>
    <row r="22" spans="2:21" ht="15" customHeight="1" thickBot="1" x14ac:dyDescent="0.4">
      <c r="B22" s="319">
        <f t="shared" si="7"/>
        <v>12</v>
      </c>
      <c r="C22" s="409"/>
      <c r="D22" s="405"/>
      <c r="E22" s="222"/>
      <c r="F22" s="222"/>
      <c r="G22" s="261"/>
      <c r="H22" s="509" t="str">
        <f t="shared" si="6"/>
        <v/>
      </c>
      <c r="I22" s="261"/>
      <c r="J22" s="261"/>
      <c r="K22" s="357">
        <f t="shared" si="0"/>
        <v>0</v>
      </c>
      <c r="L22" s="357">
        <f t="shared" si="1"/>
        <v>0</v>
      </c>
      <c r="M22" s="358">
        <f t="shared" si="2"/>
        <v>0</v>
      </c>
      <c r="N22" s="358">
        <f t="shared" si="3"/>
        <v>0</v>
      </c>
      <c r="O22" s="358">
        <f t="shared" si="4"/>
        <v>0</v>
      </c>
      <c r="P22" s="359" t="str">
        <f t="shared" si="5"/>
        <v>Valid</v>
      </c>
      <c r="Q22" s="261"/>
      <c r="R22" s="261"/>
      <c r="S22" s="261"/>
      <c r="T22" s="261"/>
      <c r="U22" s="299"/>
    </row>
    <row r="23" spans="2:21" ht="15" customHeight="1" thickBot="1" x14ac:dyDescent="0.4">
      <c r="B23" s="319">
        <f t="shared" si="7"/>
        <v>13</v>
      </c>
      <c r="C23" s="409"/>
      <c r="D23" s="405"/>
      <c r="E23" s="222"/>
      <c r="F23" s="222"/>
      <c r="G23" s="261"/>
      <c r="H23" s="509" t="str">
        <f t="shared" si="6"/>
        <v/>
      </c>
      <c r="I23" s="261"/>
      <c r="J23" s="261"/>
      <c r="K23" s="357">
        <f t="shared" si="0"/>
        <v>0</v>
      </c>
      <c r="L23" s="357">
        <f t="shared" si="1"/>
        <v>0</v>
      </c>
      <c r="M23" s="358">
        <f t="shared" si="2"/>
        <v>0</v>
      </c>
      <c r="N23" s="358">
        <f t="shared" si="3"/>
        <v>0</v>
      </c>
      <c r="O23" s="358">
        <f t="shared" si="4"/>
        <v>0</v>
      </c>
      <c r="P23" s="359" t="str">
        <f t="shared" si="5"/>
        <v>Valid</v>
      </c>
      <c r="Q23" s="261"/>
      <c r="R23" s="261"/>
      <c r="S23" s="261"/>
      <c r="T23" s="261"/>
      <c r="U23" s="299"/>
    </row>
    <row r="24" spans="2:21" ht="15" customHeight="1" thickBot="1" x14ac:dyDescent="0.4">
      <c r="B24" s="319">
        <f t="shared" si="7"/>
        <v>14</v>
      </c>
      <c r="C24" s="409"/>
      <c r="D24" s="405"/>
      <c r="E24" s="222"/>
      <c r="F24" s="222"/>
      <c r="G24" s="261"/>
      <c r="H24" s="509" t="str">
        <f t="shared" si="6"/>
        <v/>
      </c>
      <c r="I24" s="261"/>
      <c r="J24" s="261"/>
      <c r="K24" s="357">
        <f t="shared" si="0"/>
        <v>0</v>
      </c>
      <c r="L24" s="357">
        <f t="shared" si="1"/>
        <v>0</v>
      </c>
      <c r="M24" s="358">
        <f t="shared" si="2"/>
        <v>0</v>
      </c>
      <c r="N24" s="358">
        <f t="shared" si="3"/>
        <v>0</v>
      </c>
      <c r="O24" s="358">
        <f t="shared" si="4"/>
        <v>0</v>
      </c>
      <c r="P24" s="359" t="str">
        <f t="shared" si="5"/>
        <v>Valid</v>
      </c>
      <c r="Q24" s="261"/>
      <c r="R24" s="261"/>
      <c r="S24" s="261"/>
      <c r="T24" s="261"/>
      <c r="U24" s="299"/>
    </row>
    <row r="25" spans="2:21" ht="15" customHeight="1" thickBot="1" x14ac:dyDescent="0.4">
      <c r="B25" s="319">
        <f t="shared" si="7"/>
        <v>15</v>
      </c>
      <c r="C25" s="409"/>
      <c r="D25" s="405"/>
      <c r="E25" s="222"/>
      <c r="F25" s="222"/>
      <c r="G25" s="261"/>
      <c r="H25" s="509" t="str">
        <f t="shared" si="6"/>
        <v/>
      </c>
      <c r="I25" s="261"/>
      <c r="J25" s="261"/>
      <c r="K25" s="357">
        <f t="shared" si="0"/>
        <v>0</v>
      </c>
      <c r="L25" s="357">
        <f t="shared" si="1"/>
        <v>0</v>
      </c>
      <c r="M25" s="358">
        <f t="shared" si="2"/>
        <v>0</v>
      </c>
      <c r="N25" s="358">
        <f t="shared" si="3"/>
        <v>0</v>
      </c>
      <c r="O25" s="358">
        <f t="shared" si="4"/>
        <v>0</v>
      </c>
      <c r="P25" s="359" t="str">
        <f t="shared" si="5"/>
        <v>Valid</v>
      </c>
      <c r="Q25" s="261"/>
      <c r="R25" s="261"/>
      <c r="S25" s="261"/>
      <c r="T25" s="261"/>
      <c r="U25" s="299"/>
    </row>
    <row r="26" spans="2:21" ht="15" customHeight="1" thickBot="1" x14ac:dyDescent="0.4">
      <c r="B26" s="319">
        <f t="shared" si="7"/>
        <v>16</v>
      </c>
      <c r="C26" s="409"/>
      <c r="D26" s="405"/>
      <c r="E26" s="222"/>
      <c r="F26" s="222"/>
      <c r="G26" s="261"/>
      <c r="H26" s="509" t="str">
        <f t="shared" si="6"/>
        <v/>
      </c>
      <c r="I26" s="261"/>
      <c r="J26" s="261"/>
      <c r="K26" s="357">
        <f t="shared" si="0"/>
        <v>0</v>
      </c>
      <c r="L26" s="357">
        <f t="shared" si="1"/>
        <v>0</v>
      </c>
      <c r="M26" s="358">
        <f t="shared" si="2"/>
        <v>0</v>
      </c>
      <c r="N26" s="358">
        <f t="shared" si="3"/>
        <v>0</v>
      </c>
      <c r="O26" s="358">
        <f t="shared" si="4"/>
        <v>0</v>
      </c>
      <c r="P26" s="359" t="str">
        <f t="shared" si="5"/>
        <v>Valid</v>
      </c>
      <c r="Q26" s="261"/>
      <c r="R26" s="261"/>
      <c r="S26" s="261"/>
      <c r="T26" s="261"/>
      <c r="U26" s="299"/>
    </row>
    <row r="27" spans="2:21" ht="15" customHeight="1" thickBot="1" x14ac:dyDescent="0.4">
      <c r="B27" s="319">
        <f t="shared" si="7"/>
        <v>17</v>
      </c>
      <c r="C27" s="409"/>
      <c r="D27" s="405"/>
      <c r="E27" s="222"/>
      <c r="F27" s="222"/>
      <c r="G27" s="261"/>
      <c r="H27" s="509" t="str">
        <f t="shared" si="6"/>
        <v/>
      </c>
      <c r="I27" s="261"/>
      <c r="J27" s="261"/>
      <c r="K27" s="357">
        <f t="shared" si="0"/>
        <v>0</v>
      </c>
      <c r="L27" s="357">
        <f t="shared" si="1"/>
        <v>0</v>
      </c>
      <c r="M27" s="358">
        <f t="shared" si="2"/>
        <v>0</v>
      </c>
      <c r="N27" s="358">
        <f t="shared" si="3"/>
        <v>0</v>
      </c>
      <c r="O27" s="358">
        <f t="shared" si="4"/>
        <v>0</v>
      </c>
      <c r="P27" s="359" t="str">
        <f t="shared" si="5"/>
        <v>Valid</v>
      </c>
      <c r="Q27" s="261"/>
      <c r="R27" s="261"/>
      <c r="S27" s="261"/>
      <c r="T27" s="261"/>
      <c r="U27" s="299"/>
    </row>
    <row r="28" spans="2:21" ht="15" customHeight="1" thickBot="1" x14ac:dyDescent="0.4">
      <c r="B28" s="319">
        <f t="shared" si="7"/>
        <v>18</v>
      </c>
      <c r="C28" s="409"/>
      <c r="D28" s="405"/>
      <c r="E28" s="222"/>
      <c r="F28" s="222"/>
      <c r="G28" s="261"/>
      <c r="H28" s="509" t="str">
        <f t="shared" si="6"/>
        <v/>
      </c>
      <c r="I28" s="261"/>
      <c r="J28" s="261"/>
      <c r="K28" s="357">
        <f t="shared" si="0"/>
        <v>0</v>
      </c>
      <c r="L28" s="357">
        <f t="shared" si="1"/>
        <v>0</v>
      </c>
      <c r="M28" s="358">
        <f t="shared" si="2"/>
        <v>0</v>
      </c>
      <c r="N28" s="358">
        <f t="shared" si="3"/>
        <v>0</v>
      </c>
      <c r="O28" s="358">
        <f t="shared" si="4"/>
        <v>0</v>
      </c>
      <c r="P28" s="359" t="str">
        <f t="shared" si="5"/>
        <v>Valid</v>
      </c>
      <c r="Q28" s="261"/>
      <c r="R28" s="261"/>
      <c r="S28" s="261"/>
      <c r="T28" s="261"/>
      <c r="U28" s="299"/>
    </row>
    <row r="29" spans="2:21" ht="15" customHeight="1" thickBot="1" x14ac:dyDescent="0.4">
      <c r="B29" s="319">
        <f t="shared" si="7"/>
        <v>19</v>
      </c>
      <c r="C29" s="409"/>
      <c r="D29" s="405"/>
      <c r="E29" s="222"/>
      <c r="F29" s="222"/>
      <c r="G29" s="261"/>
      <c r="H29" s="509" t="str">
        <f t="shared" si="6"/>
        <v/>
      </c>
      <c r="I29" s="261"/>
      <c r="J29" s="261"/>
      <c r="K29" s="357">
        <f t="shared" si="0"/>
        <v>0</v>
      </c>
      <c r="L29" s="357">
        <f t="shared" si="1"/>
        <v>0</v>
      </c>
      <c r="M29" s="358">
        <f t="shared" si="2"/>
        <v>0</v>
      </c>
      <c r="N29" s="358">
        <f t="shared" si="3"/>
        <v>0</v>
      </c>
      <c r="O29" s="358">
        <f t="shared" si="4"/>
        <v>0</v>
      </c>
      <c r="P29" s="359" t="str">
        <f t="shared" si="5"/>
        <v>Valid</v>
      </c>
      <c r="Q29" s="261"/>
      <c r="R29" s="261"/>
      <c r="S29" s="261"/>
      <c r="T29" s="261"/>
      <c r="U29" s="299"/>
    </row>
    <row r="30" spans="2:21" ht="15" customHeight="1" thickBot="1" x14ac:dyDescent="0.4">
      <c r="B30" s="319">
        <f t="shared" si="7"/>
        <v>20</v>
      </c>
      <c r="C30" s="409"/>
      <c r="D30" s="405"/>
      <c r="E30" s="222"/>
      <c r="F30" s="222"/>
      <c r="G30" s="261"/>
      <c r="H30" s="509" t="str">
        <f t="shared" si="6"/>
        <v/>
      </c>
      <c r="I30" s="261"/>
      <c r="J30" s="261"/>
      <c r="K30" s="357">
        <f t="shared" si="0"/>
        <v>0</v>
      </c>
      <c r="L30" s="357">
        <f t="shared" si="1"/>
        <v>0</v>
      </c>
      <c r="M30" s="358">
        <f t="shared" si="2"/>
        <v>0</v>
      </c>
      <c r="N30" s="358">
        <f t="shared" si="3"/>
        <v>0</v>
      </c>
      <c r="O30" s="358">
        <f t="shared" si="4"/>
        <v>0</v>
      </c>
      <c r="P30" s="359" t="str">
        <f t="shared" si="5"/>
        <v>Valid</v>
      </c>
      <c r="Q30" s="261"/>
      <c r="R30" s="261"/>
      <c r="S30" s="261"/>
      <c r="T30" s="261"/>
      <c r="U30" s="299"/>
    </row>
    <row r="31" spans="2:21" ht="15" customHeight="1" thickBot="1" x14ac:dyDescent="0.4">
      <c r="B31" s="319">
        <f t="shared" si="7"/>
        <v>21</v>
      </c>
      <c r="C31" s="409"/>
      <c r="D31" s="405"/>
      <c r="E31" s="222"/>
      <c r="F31" s="222"/>
      <c r="G31" s="261"/>
      <c r="H31" s="509" t="str">
        <f t="shared" si="6"/>
        <v/>
      </c>
      <c r="I31" s="261"/>
      <c r="J31" s="261"/>
      <c r="K31" s="357">
        <f t="shared" si="0"/>
        <v>0</v>
      </c>
      <c r="L31" s="357">
        <f t="shared" si="1"/>
        <v>0</v>
      </c>
      <c r="M31" s="358">
        <f t="shared" si="2"/>
        <v>0</v>
      </c>
      <c r="N31" s="358">
        <f t="shared" si="3"/>
        <v>0</v>
      </c>
      <c r="O31" s="358">
        <f t="shared" si="4"/>
        <v>0</v>
      </c>
      <c r="P31" s="359" t="str">
        <f t="shared" si="5"/>
        <v>Valid</v>
      </c>
      <c r="Q31" s="261"/>
      <c r="R31" s="261"/>
      <c r="S31" s="261"/>
      <c r="T31" s="261"/>
      <c r="U31" s="299"/>
    </row>
    <row r="32" spans="2:21" ht="15" customHeight="1" thickBot="1" x14ac:dyDescent="0.4">
      <c r="B32" s="319">
        <f t="shared" si="7"/>
        <v>22</v>
      </c>
      <c r="C32" s="409"/>
      <c r="D32" s="405"/>
      <c r="E32" s="222"/>
      <c r="F32" s="222"/>
      <c r="G32" s="261"/>
      <c r="H32" s="509" t="str">
        <f t="shared" si="6"/>
        <v/>
      </c>
      <c r="I32" s="261"/>
      <c r="J32" s="261"/>
      <c r="K32" s="357">
        <f t="shared" si="0"/>
        <v>0</v>
      </c>
      <c r="L32" s="357">
        <f t="shared" si="1"/>
        <v>0</v>
      </c>
      <c r="M32" s="358">
        <f t="shared" si="2"/>
        <v>0</v>
      </c>
      <c r="N32" s="358">
        <f t="shared" si="3"/>
        <v>0</v>
      </c>
      <c r="O32" s="358">
        <f t="shared" si="4"/>
        <v>0</v>
      </c>
      <c r="P32" s="359" t="str">
        <f t="shared" si="5"/>
        <v>Valid</v>
      </c>
      <c r="Q32" s="261"/>
      <c r="R32" s="261"/>
      <c r="S32" s="261"/>
      <c r="T32" s="261"/>
      <c r="U32" s="299"/>
    </row>
    <row r="33" spans="2:21" ht="15" customHeight="1" thickBot="1" x14ac:dyDescent="0.4">
      <c r="B33" s="319">
        <f t="shared" si="7"/>
        <v>23</v>
      </c>
      <c r="C33" s="409"/>
      <c r="D33" s="405"/>
      <c r="E33" s="222"/>
      <c r="F33" s="222"/>
      <c r="G33" s="261"/>
      <c r="H33" s="509" t="str">
        <f t="shared" si="6"/>
        <v/>
      </c>
      <c r="I33" s="261"/>
      <c r="J33" s="261"/>
      <c r="K33" s="357">
        <f t="shared" si="0"/>
        <v>0</v>
      </c>
      <c r="L33" s="357">
        <f t="shared" si="1"/>
        <v>0</v>
      </c>
      <c r="M33" s="358">
        <f t="shared" si="2"/>
        <v>0</v>
      </c>
      <c r="N33" s="358">
        <f t="shared" si="3"/>
        <v>0</v>
      </c>
      <c r="O33" s="358">
        <f t="shared" si="4"/>
        <v>0</v>
      </c>
      <c r="P33" s="359" t="str">
        <f t="shared" si="5"/>
        <v>Valid</v>
      </c>
      <c r="Q33" s="261"/>
      <c r="R33" s="261"/>
      <c r="S33" s="261"/>
      <c r="T33" s="261"/>
      <c r="U33" s="299"/>
    </row>
    <row r="34" spans="2:21" ht="15" customHeight="1" thickBot="1" x14ac:dyDescent="0.4">
      <c r="B34" s="319">
        <f t="shared" si="7"/>
        <v>24</v>
      </c>
      <c r="C34" s="409"/>
      <c r="D34" s="405"/>
      <c r="E34" s="222"/>
      <c r="F34" s="222"/>
      <c r="G34" s="261"/>
      <c r="H34" s="509" t="str">
        <f t="shared" si="6"/>
        <v/>
      </c>
      <c r="I34" s="261"/>
      <c r="J34" s="261"/>
      <c r="K34" s="357">
        <f t="shared" si="0"/>
        <v>0</v>
      </c>
      <c r="L34" s="357">
        <f t="shared" si="1"/>
        <v>0</v>
      </c>
      <c r="M34" s="358">
        <f t="shared" si="2"/>
        <v>0</v>
      </c>
      <c r="N34" s="358">
        <f t="shared" si="3"/>
        <v>0</v>
      </c>
      <c r="O34" s="358">
        <f t="shared" si="4"/>
        <v>0</v>
      </c>
      <c r="P34" s="359" t="str">
        <f t="shared" si="5"/>
        <v>Valid</v>
      </c>
      <c r="Q34" s="261"/>
      <c r="R34" s="261"/>
      <c r="S34" s="261"/>
      <c r="T34" s="261"/>
      <c r="U34" s="299"/>
    </row>
    <row r="35" spans="2:21" ht="15" customHeight="1" thickBot="1" x14ac:dyDescent="0.4">
      <c r="B35" s="319">
        <f t="shared" si="7"/>
        <v>25</v>
      </c>
      <c r="C35" s="409"/>
      <c r="D35" s="405"/>
      <c r="E35" s="222"/>
      <c r="F35" s="222"/>
      <c r="G35" s="261"/>
      <c r="H35" s="509" t="str">
        <f t="shared" si="6"/>
        <v/>
      </c>
      <c r="I35" s="261"/>
      <c r="J35" s="261"/>
      <c r="K35" s="357">
        <f t="shared" si="0"/>
        <v>0</v>
      </c>
      <c r="L35" s="357">
        <f t="shared" si="1"/>
        <v>0</v>
      </c>
      <c r="M35" s="358">
        <f t="shared" si="2"/>
        <v>0</v>
      </c>
      <c r="N35" s="358">
        <f t="shared" si="3"/>
        <v>0</v>
      </c>
      <c r="O35" s="358">
        <f t="shared" si="4"/>
        <v>0</v>
      </c>
      <c r="P35" s="359" t="str">
        <f t="shared" si="5"/>
        <v>Valid</v>
      </c>
      <c r="Q35" s="261"/>
      <c r="R35" s="261"/>
      <c r="S35" s="261"/>
      <c r="T35" s="261"/>
      <c r="U35" s="299"/>
    </row>
    <row r="36" spans="2:21" ht="15" customHeight="1" thickBot="1" x14ac:dyDescent="0.4">
      <c r="B36" s="319">
        <f t="shared" si="7"/>
        <v>26</v>
      </c>
      <c r="C36" s="409"/>
      <c r="D36" s="405"/>
      <c r="E36" s="222"/>
      <c r="F36" s="222"/>
      <c r="G36" s="261"/>
      <c r="H36" s="509" t="str">
        <f t="shared" si="6"/>
        <v/>
      </c>
      <c r="I36" s="261"/>
      <c r="J36" s="261"/>
      <c r="K36" s="357">
        <f t="shared" si="0"/>
        <v>0</v>
      </c>
      <c r="L36" s="357">
        <f t="shared" si="1"/>
        <v>0</v>
      </c>
      <c r="M36" s="358">
        <f t="shared" si="2"/>
        <v>0</v>
      </c>
      <c r="N36" s="358">
        <f t="shared" si="3"/>
        <v>0</v>
      </c>
      <c r="O36" s="358">
        <f t="shared" si="4"/>
        <v>0</v>
      </c>
      <c r="P36" s="359" t="str">
        <f t="shared" si="5"/>
        <v>Valid</v>
      </c>
      <c r="Q36" s="261"/>
      <c r="R36" s="261"/>
      <c r="S36" s="261"/>
      <c r="T36" s="261"/>
      <c r="U36" s="299"/>
    </row>
    <row r="37" spans="2:21" ht="15" customHeight="1" thickBot="1" x14ac:dyDescent="0.4">
      <c r="B37" s="319">
        <f t="shared" si="7"/>
        <v>27</v>
      </c>
      <c r="C37" s="409"/>
      <c r="D37" s="405"/>
      <c r="E37" s="222"/>
      <c r="F37" s="222"/>
      <c r="G37" s="261"/>
      <c r="H37" s="509" t="str">
        <f t="shared" si="6"/>
        <v/>
      </c>
      <c r="I37" s="261"/>
      <c r="J37" s="261"/>
      <c r="K37" s="357">
        <f t="shared" si="0"/>
        <v>0</v>
      </c>
      <c r="L37" s="357">
        <f t="shared" si="1"/>
        <v>0</v>
      </c>
      <c r="M37" s="358">
        <f t="shared" si="2"/>
        <v>0</v>
      </c>
      <c r="N37" s="358">
        <f t="shared" si="3"/>
        <v>0</v>
      </c>
      <c r="O37" s="358">
        <f t="shared" si="4"/>
        <v>0</v>
      </c>
      <c r="P37" s="359" t="str">
        <f t="shared" si="5"/>
        <v>Valid</v>
      </c>
      <c r="Q37" s="261"/>
      <c r="R37" s="261"/>
      <c r="S37" s="261"/>
      <c r="T37" s="261"/>
      <c r="U37" s="299"/>
    </row>
    <row r="38" spans="2:21" ht="15" customHeight="1" thickBot="1" x14ac:dyDescent="0.4">
      <c r="B38" s="319">
        <f t="shared" si="7"/>
        <v>28</v>
      </c>
      <c r="C38" s="409"/>
      <c r="D38" s="405"/>
      <c r="E38" s="222"/>
      <c r="F38" s="222"/>
      <c r="G38" s="261"/>
      <c r="H38" s="509" t="str">
        <f t="shared" si="6"/>
        <v/>
      </c>
      <c r="I38" s="261"/>
      <c r="J38" s="261"/>
      <c r="K38" s="357">
        <f t="shared" si="0"/>
        <v>0</v>
      </c>
      <c r="L38" s="357">
        <f t="shared" si="1"/>
        <v>0</v>
      </c>
      <c r="M38" s="358">
        <f t="shared" si="2"/>
        <v>0</v>
      </c>
      <c r="N38" s="358">
        <f t="shared" si="3"/>
        <v>0</v>
      </c>
      <c r="O38" s="358">
        <f t="shared" si="4"/>
        <v>0</v>
      </c>
      <c r="P38" s="359" t="str">
        <f t="shared" si="5"/>
        <v>Valid</v>
      </c>
      <c r="Q38" s="261"/>
      <c r="R38" s="261"/>
      <c r="S38" s="261"/>
      <c r="T38" s="261"/>
      <c r="U38" s="299"/>
    </row>
    <row r="39" spans="2:21" ht="15" customHeight="1" thickBot="1" x14ac:dyDescent="0.4">
      <c r="B39" s="319">
        <f t="shared" si="7"/>
        <v>29</v>
      </c>
      <c r="C39" s="409"/>
      <c r="D39" s="405"/>
      <c r="E39" s="222"/>
      <c r="F39" s="222"/>
      <c r="G39" s="261"/>
      <c r="H39" s="509" t="str">
        <f t="shared" si="6"/>
        <v/>
      </c>
      <c r="I39" s="261"/>
      <c r="J39" s="261"/>
      <c r="K39" s="357">
        <f t="shared" si="0"/>
        <v>0</v>
      </c>
      <c r="L39" s="357">
        <f t="shared" si="1"/>
        <v>0</v>
      </c>
      <c r="M39" s="358">
        <f t="shared" si="2"/>
        <v>0</v>
      </c>
      <c r="N39" s="358">
        <f t="shared" si="3"/>
        <v>0</v>
      </c>
      <c r="O39" s="358">
        <f t="shared" si="4"/>
        <v>0</v>
      </c>
      <c r="P39" s="359" t="str">
        <f t="shared" si="5"/>
        <v>Valid</v>
      </c>
      <c r="Q39" s="261"/>
      <c r="R39" s="261"/>
      <c r="S39" s="261"/>
      <c r="T39" s="261"/>
      <c r="U39" s="299"/>
    </row>
    <row r="40" spans="2:21" ht="15" customHeight="1" thickBot="1" x14ac:dyDescent="0.4">
      <c r="B40" s="319">
        <f t="shared" si="7"/>
        <v>30</v>
      </c>
      <c r="C40" s="409"/>
      <c r="D40" s="405"/>
      <c r="E40" s="222"/>
      <c r="F40" s="222"/>
      <c r="G40" s="261"/>
      <c r="H40" s="509" t="str">
        <f t="shared" si="6"/>
        <v/>
      </c>
      <c r="I40" s="261"/>
      <c r="J40" s="261"/>
      <c r="K40" s="357">
        <f t="shared" si="0"/>
        <v>0</v>
      </c>
      <c r="L40" s="357">
        <f t="shared" si="1"/>
        <v>0</v>
      </c>
      <c r="M40" s="358">
        <f t="shared" si="2"/>
        <v>0</v>
      </c>
      <c r="N40" s="358">
        <f t="shared" si="3"/>
        <v>0</v>
      </c>
      <c r="O40" s="358">
        <f t="shared" si="4"/>
        <v>0</v>
      </c>
      <c r="P40" s="359" t="str">
        <f t="shared" si="5"/>
        <v>Valid</v>
      </c>
      <c r="Q40" s="261"/>
      <c r="R40" s="261"/>
      <c r="S40" s="261"/>
      <c r="T40" s="261"/>
      <c r="U40" s="299"/>
    </row>
    <row r="41" spans="2:21" ht="15" customHeight="1" thickBot="1" x14ac:dyDescent="0.4">
      <c r="B41" s="319">
        <f t="shared" si="7"/>
        <v>31</v>
      </c>
      <c r="C41" s="409"/>
      <c r="D41" s="405"/>
      <c r="E41" s="222"/>
      <c r="F41" s="222"/>
      <c r="G41" s="261"/>
      <c r="H41" s="509" t="str">
        <f t="shared" si="6"/>
        <v/>
      </c>
      <c r="I41" s="261"/>
      <c r="J41" s="261"/>
      <c r="K41" s="357">
        <f t="shared" si="0"/>
        <v>0</v>
      </c>
      <c r="L41" s="357">
        <f t="shared" si="1"/>
        <v>0</v>
      </c>
      <c r="M41" s="358">
        <f t="shared" si="2"/>
        <v>0</v>
      </c>
      <c r="N41" s="358">
        <f t="shared" si="3"/>
        <v>0</v>
      </c>
      <c r="O41" s="358">
        <f t="shared" si="4"/>
        <v>0</v>
      </c>
      <c r="P41" s="359" t="str">
        <f t="shared" si="5"/>
        <v>Valid</v>
      </c>
      <c r="Q41" s="261"/>
      <c r="R41" s="261"/>
      <c r="S41" s="261"/>
      <c r="T41" s="261"/>
      <c r="U41" s="299"/>
    </row>
    <row r="42" spans="2:21" ht="15" customHeight="1" thickBot="1" x14ac:dyDescent="0.4">
      <c r="B42" s="319">
        <f t="shared" si="7"/>
        <v>32</v>
      </c>
      <c r="C42" s="409"/>
      <c r="D42" s="405"/>
      <c r="E42" s="222"/>
      <c r="F42" s="222"/>
      <c r="G42" s="261"/>
      <c r="H42" s="509" t="str">
        <f t="shared" si="6"/>
        <v/>
      </c>
      <c r="I42" s="261"/>
      <c r="J42" s="261"/>
      <c r="K42" s="357">
        <f t="shared" si="0"/>
        <v>0</v>
      </c>
      <c r="L42" s="357">
        <f t="shared" si="1"/>
        <v>0</v>
      </c>
      <c r="M42" s="358">
        <f t="shared" si="2"/>
        <v>0</v>
      </c>
      <c r="N42" s="358">
        <f t="shared" si="3"/>
        <v>0</v>
      </c>
      <c r="O42" s="358">
        <f t="shared" si="4"/>
        <v>0</v>
      </c>
      <c r="P42" s="359" t="str">
        <f t="shared" si="5"/>
        <v>Valid</v>
      </c>
      <c r="Q42" s="261"/>
      <c r="R42" s="261"/>
      <c r="S42" s="261"/>
      <c r="T42" s="261"/>
      <c r="U42" s="299"/>
    </row>
    <row r="43" spans="2:21" ht="15" customHeight="1" thickBot="1" x14ac:dyDescent="0.4">
      <c r="B43" s="319">
        <f t="shared" si="7"/>
        <v>33</v>
      </c>
      <c r="C43" s="409"/>
      <c r="D43" s="405"/>
      <c r="E43" s="222"/>
      <c r="F43" s="222"/>
      <c r="G43" s="261"/>
      <c r="H43" s="509" t="str">
        <f t="shared" si="6"/>
        <v/>
      </c>
      <c r="I43" s="261"/>
      <c r="J43" s="261"/>
      <c r="K43" s="357">
        <f t="shared" ref="K43:K110" si="8">--(C43&lt;&gt;"")</f>
        <v>0</v>
      </c>
      <c r="L43" s="357">
        <f t="shared" ref="L43:L110" si="9">--(D43&lt;&gt;"")</f>
        <v>0</v>
      </c>
      <c r="M43" s="358">
        <f t="shared" ref="M43:M110" si="10">IF(OR(E43="Please choose an option:",E43=""),0,1)</f>
        <v>0</v>
      </c>
      <c r="N43" s="358">
        <f t="shared" ref="N43:N110" si="11">IF(OR(F43="Please choose an option:",F43=""),0,1)</f>
        <v>0</v>
      </c>
      <c r="O43" s="358">
        <f t="shared" ref="O43:O110" si="12">SUM(K43:N43)</f>
        <v>0</v>
      </c>
      <c r="P43" s="359" t="str">
        <f t="shared" ref="P43:P110" si="13">IF(OR(O43=4,O43=0), "Valid", "Invalid")</f>
        <v>Valid</v>
      </c>
      <c r="Q43" s="261"/>
      <c r="R43" s="261"/>
      <c r="S43" s="261"/>
      <c r="T43" s="261"/>
      <c r="U43" s="299"/>
    </row>
    <row r="44" spans="2:21" ht="15" customHeight="1" thickBot="1" x14ac:dyDescent="0.4">
      <c r="B44" s="319">
        <f t="shared" si="7"/>
        <v>34</v>
      </c>
      <c r="C44" s="409"/>
      <c r="D44" s="405"/>
      <c r="E44" s="222"/>
      <c r="F44" s="222"/>
      <c r="G44" s="261"/>
      <c r="H44" s="509" t="str">
        <f t="shared" si="6"/>
        <v/>
      </c>
      <c r="I44" s="261"/>
      <c r="J44" s="261"/>
      <c r="K44" s="357">
        <f t="shared" si="8"/>
        <v>0</v>
      </c>
      <c r="L44" s="357">
        <f t="shared" si="9"/>
        <v>0</v>
      </c>
      <c r="M44" s="358">
        <f t="shared" si="10"/>
        <v>0</v>
      </c>
      <c r="N44" s="358">
        <f t="shared" si="11"/>
        <v>0</v>
      </c>
      <c r="O44" s="358">
        <f t="shared" si="12"/>
        <v>0</v>
      </c>
      <c r="P44" s="359" t="str">
        <f t="shared" si="13"/>
        <v>Valid</v>
      </c>
      <c r="Q44" s="261"/>
      <c r="R44" s="261"/>
      <c r="S44" s="261"/>
      <c r="T44" s="261"/>
      <c r="U44" s="299"/>
    </row>
    <row r="45" spans="2:21" ht="15" customHeight="1" thickBot="1" x14ac:dyDescent="0.4">
      <c r="B45" s="319">
        <f t="shared" si="7"/>
        <v>35</v>
      </c>
      <c r="C45" s="409"/>
      <c r="D45" s="405"/>
      <c r="E45" s="222"/>
      <c r="F45" s="222"/>
      <c r="G45" s="261"/>
      <c r="H45" s="509" t="str">
        <f t="shared" si="6"/>
        <v/>
      </c>
      <c r="I45" s="261"/>
      <c r="J45" s="261"/>
      <c r="K45" s="357">
        <f t="shared" si="8"/>
        <v>0</v>
      </c>
      <c r="L45" s="357">
        <f t="shared" si="9"/>
        <v>0</v>
      </c>
      <c r="M45" s="358">
        <f t="shared" si="10"/>
        <v>0</v>
      </c>
      <c r="N45" s="358">
        <f t="shared" si="11"/>
        <v>0</v>
      </c>
      <c r="O45" s="358">
        <f t="shared" si="12"/>
        <v>0</v>
      </c>
      <c r="P45" s="359" t="str">
        <f t="shared" si="13"/>
        <v>Valid</v>
      </c>
      <c r="Q45" s="261"/>
      <c r="R45" s="261"/>
      <c r="S45" s="261"/>
      <c r="T45" s="261"/>
      <c r="U45" s="299"/>
    </row>
    <row r="46" spans="2:21" ht="15" customHeight="1" thickBot="1" x14ac:dyDescent="0.4">
      <c r="B46" s="319">
        <f t="shared" si="7"/>
        <v>36</v>
      </c>
      <c r="C46" s="409"/>
      <c r="D46" s="405"/>
      <c r="E46" s="222"/>
      <c r="F46" s="222"/>
      <c r="G46" s="261"/>
      <c r="H46" s="509" t="str">
        <f t="shared" si="6"/>
        <v/>
      </c>
      <c r="I46" s="261"/>
      <c r="J46" s="261"/>
      <c r="K46" s="357">
        <f t="shared" si="8"/>
        <v>0</v>
      </c>
      <c r="L46" s="357">
        <f t="shared" si="9"/>
        <v>0</v>
      </c>
      <c r="M46" s="358">
        <f t="shared" si="10"/>
        <v>0</v>
      </c>
      <c r="N46" s="358">
        <f t="shared" si="11"/>
        <v>0</v>
      </c>
      <c r="O46" s="358">
        <f t="shared" si="12"/>
        <v>0</v>
      </c>
      <c r="P46" s="359" t="str">
        <f t="shared" si="13"/>
        <v>Valid</v>
      </c>
      <c r="Q46" s="261"/>
      <c r="R46" s="261"/>
      <c r="S46" s="261"/>
      <c r="T46" s="261"/>
      <c r="U46" s="299"/>
    </row>
    <row r="47" spans="2:21" ht="15" customHeight="1" thickBot="1" x14ac:dyDescent="0.4">
      <c r="B47" s="319">
        <f t="shared" si="7"/>
        <v>37</v>
      </c>
      <c r="C47" s="409"/>
      <c r="D47" s="405"/>
      <c r="E47" s="222"/>
      <c r="F47" s="222"/>
      <c r="G47" s="261"/>
      <c r="H47" s="509" t="str">
        <f t="shared" si="6"/>
        <v/>
      </c>
      <c r="I47" s="261"/>
      <c r="J47" s="261"/>
      <c r="K47" s="357">
        <f t="shared" si="8"/>
        <v>0</v>
      </c>
      <c r="L47" s="357">
        <f t="shared" si="9"/>
        <v>0</v>
      </c>
      <c r="M47" s="358">
        <f t="shared" si="10"/>
        <v>0</v>
      </c>
      <c r="N47" s="358">
        <f t="shared" si="11"/>
        <v>0</v>
      </c>
      <c r="O47" s="358">
        <f t="shared" si="12"/>
        <v>0</v>
      </c>
      <c r="P47" s="359" t="str">
        <f t="shared" si="13"/>
        <v>Valid</v>
      </c>
      <c r="Q47" s="261"/>
      <c r="R47" s="261"/>
      <c r="S47" s="261"/>
      <c r="T47" s="261"/>
      <c r="U47" s="299"/>
    </row>
    <row r="48" spans="2:21" ht="15" customHeight="1" thickBot="1" x14ac:dyDescent="0.4">
      <c r="B48" s="319">
        <f t="shared" si="7"/>
        <v>38</v>
      </c>
      <c r="C48" s="409"/>
      <c r="D48" s="405"/>
      <c r="E48" s="222"/>
      <c r="F48" s="222"/>
      <c r="G48" s="261"/>
      <c r="H48" s="509" t="str">
        <f t="shared" si="6"/>
        <v/>
      </c>
      <c r="I48" s="261"/>
      <c r="J48" s="261"/>
      <c r="K48" s="357">
        <f t="shared" si="8"/>
        <v>0</v>
      </c>
      <c r="L48" s="357">
        <f t="shared" si="9"/>
        <v>0</v>
      </c>
      <c r="M48" s="358">
        <f t="shared" si="10"/>
        <v>0</v>
      </c>
      <c r="N48" s="358">
        <f t="shared" si="11"/>
        <v>0</v>
      </c>
      <c r="O48" s="358">
        <f t="shared" si="12"/>
        <v>0</v>
      </c>
      <c r="P48" s="359" t="str">
        <f t="shared" si="13"/>
        <v>Valid</v>
      </c>
      <c r="Q48" s="261"/>
      <c r="R48" s="261"/>
      <c r="S48" s="261"/>
      <c r="T48" s="261"/>
      <c r="U48" s="299"/>
    </row>
    <row r="49" spans="2:21" ht="15" customHeight="1" thickBot="1" x14ac:dyDescent="0.4">
      <c r="B49" s="319">
        <f t="shared" si="7"/>
        <v>39</v>
      </c>
      <c r="C49" s="409"/>
      <c r="D49" s="405"/>
      <c r="E49" s="222"/>
      <c r="F49" s="222"/>
      <c r="G49" s="261"/>
      <c r="H49" s="509" t="str">
        <f t="shared" si="6"/>
        <v/>
      </c>
      <c r="I49" s="261"/>
      <c r="J49" s="261"/>
      <c r="K49" s="357">
        <f t="shared" si="8"/>
        <v>0</v>
      </c>
      <c r="L49" s="357">
        <f t="shared" si="9"/>
        <v>0</v>
      </c>
      <c r="M49" s="358">
        <f t="shared" si="10"/>
        <v>0</v>
      </c>
      <c r="N49" s="358">
        <f t="shared" si="11"/>
        <v>0</v>
      </c>
      <c r="O49" s="358">
        <f t="shared" si="12"/>
        <v>0</v>
      </c>
      <c r="P49" s="359" t="str">
        <f t="shared" si="13"/>
        <v>Valid</v>
      </c>
      <c r="Q49" s="261"/>
      <c r="R49" s="261"/>
      <c r="S49" s="261"/>
      <c r="T49" s="261"/>
      <c r="U49" s="299"/>
    </row>
    <row r="50" spans="2:21" s="492" customFormat="1" ht="15" customHeight="1" thickBot="1" x14ac:dyDescent="0.4">
      <c r="B50" s="319">
        <f t="shared" si="7"/>
        <v>40</v>
      </c>
      <c r="C50" s="409"/>
      <c r="D50" s="405"/>
      <c r="E50" s="222"/>
      <c r="F50" s="222"/>
      <c r="G50" s="261"/>
      <c r="H50" s="509" t="str">
        <f t="shared" ref="H50:H85" si="14">IF(P50="Invalid","Missing data, please fill out all fields (b) to (g)","")</f>
        <v/>
      </c>
      <c r="I50" s="261"/>
      <c r="J50" s="261"/>
      <c r="K50" s="357">
        <f t="shared" ref="K50:K85" si="15">--(C50&lt;&gt;"")</f>
        <v>0</v>
      </c>
      <c r="L50" s="357">
        <f t="shared" ref="L50:L85" si="16">--(D50&lt;&gt;"")</f>
        <v>0</v>
      </c>
      <c r="M50" s="358">
        <f t="shared" ref="M50:M85" si="17">IF(OR(E50="Please choose an option:",E50=""),0,1)</f>
        <v>0</v>
      </c>
      <c r="N50" s="358">
        <f t="shared" ref="N50:N85" si="18">IF(OR(F50="Please choose an option:",F50=""),0,1)</f>
        <v>0</v>
      </c>
      <c r="O50" s="358">
        <f t="shared" ref="O50:O85" si="19">SUM(K50:N50)</f>
        <v>0</v>
      </c>
      <c r="P50" s="359" t="str">
        <f t="shared" ref="P50:P85" si="20">IF(OR(O50=4,O50=0), "Valid", "Invalid")</f>
        <v>Valid</v>
      </c>
      <c r="Q50" s="261"/>
      <c r="R50" s="261"/>
      <c r="S50" s="261"/>
      <c r="T50" s="261"/>
      <c r="U50" s="299"/>
    </row>
    <row r="51" spans="2:21" s="492" customFormat="1" ht="15" customHeight="1" thickBot="1" x14ac:dyDescent="0.4">
      <c r="B51" s="319">
        <f t="shared" si="7"/>
        <v>41</v>
      </c>
      <c r="C51" s="409"/>
      <c r="D51" s="405"/>
      <c r="E51" s="222"/>
      <c r="F51" s="222"/>
      <c r="G51" s="261"/>
      <c r="H51" s="509" t="str">
        <f t="shared" si="14"/>
        <v/>
      </c>
      <c r="I51" s="261"/>
      <c r="J51" s="261"/>
      <c r="K51" s="357">
        <f t="shared" si="15"/>
        <v>0</v>
      </c>
      <c r="L51" s="357">
        <f t="shared" si="16"/>
        <v>0</v>
      </c>
      <c r="M51" s="358">
        <f t="shared" si="17"/>
        <v>0</v>
      </c>
      <c r="N51" s="358">
        <f t="shared" si="18"/>
        <v>0</v>
      </c>
      <c r="O51" s="358">
        <f t="shared" si="19"/>
        <v>0</v>
      </c>
      <c r="P51" s="359" t="str">
        <f t="shared" si="20"/>
        <v>Valid</v>
      </c>
      <c r="Q51" s="261"/>
      <c r="R51" s="261"/>
      <c r="S51" s="261"/>
      <c r="T51" s="261"/>
      <c r="U51" s="299"/>
    </row>
    <row r="52" spans="2:21" s="492" customFormat="1" ht="15" customHeight="1" thickBot="1" x14ac:dyDescent="0.4">
      <c r="B52" s="319">
        <f t="shared" si="7"/>
        <v>42</v>
      </c>
      <c r="C52" s="409"/>
      <c r="D52" s="405"/>
      <c r="E52" s="222"/>
      <c r="F52" s="222"/>
      <c r="G52" s="261"/>
      <c r="H52" s="509" t="str">
        <f t="shared" si="14"/>
        <v/>
      </c>
      <c r="I52" s="261"/>
      <c r="J52" s="261"/>
      <c r="K52" s="357">
        <f t="shared" si="15"/>
        <v>0</v>
      </c>
      <c r="L52" s="357">
        <f t="shared" si="16"/>
        <v>0</v>
      </c>
      <c r="M52" s="358">
        <f t="shared" si="17"/>
        <v>0</v>
      </c>
      <c r="N52" s="358">
        <f t="shared" si="18"/>
        <v>0</v>
      </c>
      <c r="O52" s="358">
        <f t="shared" si="19"/>
        <v>0</v>
      </c>
      <c r="P52" s="359" t="str">
        <f t="shared" si="20"/>
        <v>Valid</v>
      </c>
      <c r="Q52" s="261"/>
      <c r="R52" s="261"/>
      <c r="S52" s="261"/>
      <c r="T52" s="261"/>
      <c r="U52" s="299"/>
    </row>
    <row r="53" spans="2:21" s="492" customFormat="1" ht="15" customHeight="1" thickBot="1" x14ac:dyDescent="0.4">
      <c r="B53" s="319">
        <f t="shared" si="7"/>
        <v>43</v>
      </c>
      <c r="C53" s="409"/>
      <c r="D53" s="405"/>
      <c r="E53" s="222"/>
      <c r="F53" s="222"/>
      <c r="G53" s="261"/>
      <c r="H53" s="509" t="str">
        <f t="shared" si="14"/>
        <v/>
      </c>
      <c r="I53" s="261"/>
      <c r="J53" s="261"/>
      <c r="K53" s="357">
        <f t="shared" si="15"/>
        <v>0</v>
      </c>
      <c r="L53" s="357">
        <f t="shared" si="16"/>
        <v>0</v>
      </c>
      <c r="M53" s="358">
        <f t="shared" si="17"/>
        <v>0</v>
      </c>
      <c r="N53" s="358">
        <f t="shared" si="18"/>
        <v>0</v>
      </c>
      <c r="O53" s="358">
        <f t="shared" si="19"/>
        <v>0</v>
      </c>
      <c r="P53" s="359" t="str">
        <f t="shared" si="20"/>
        <v>Valid</v>
      </c>
      <c r="Q53" s="261"/>
      <c r="R53" s="261"/>
      <c r="S53" s="261"/>
      <c r="T53" s="261"/>
      <c r="U53" s="299"/>
    </row>
    <row r="54" spans="2:21" s="492" customFormat="1" ht="15" customHeight="1" thickBot="1" x14ac:dyDescent="0.4">
      <c r="B54" s="319">
        <f t="shared" si="7"/>
        <v>44</v>
      </c>
      <c r="C54" s="409"/>
      <c r="D54" s="405"/>
      <c r="E54" s="222"/>
      <c r="F54" s="222"/>
      <c r="G54" s="261"/>
      <c r="H54" s="509" t="str">
        <f t="shared" si="14"/>
        <v/>
      </c>
      <c r="I54" s="261"/>
      <c r="J54" s="261"/>
      <c r="K54" s="357">
        <f t="shared" si="15"/>
        <v>0</v>
      </c>
      <c r="L54" s="357">
        <f t="shared" si="16"/>
        <v>0</v>
      </c>
      <c r="M54" s="358">
        <f t="shared" si="17"/>
        <v>0</v>
      </c>
      <c r="N54" s="358">
        <f t="shared" si="18"/>
        <v>0</v>
      </c>
      <c r="O54" s="358">
        <f t="shared" si="19"/>
        <v>0</v>
      </c>
      <c r="P54" s="359" t="str">
        <f t="shared" si="20"/>
        <v>Valid</v>
      </c>
      <c r="Q54" s="261"/>
      <c r="R54" s="261"/>
      <c r="S54" s="261"/>
      <c r="T54" s="261"/>
      <c r="U54" s="299"/>
    </row>
    <row r="55" spans="2:21" s="492" customFormat="1" ht="15" customHeight="1" thickBot="1" x14ac:dyDescent="0.4">
      <c r="B55" s="319">
        <f t="shared" si="7"/>
        <v>45</v>
      </c>
      <c r="C55" s="409"/>
      <c r="D55" s="405"/>
      <c r="E55" s="222"/>
      <c r="F55" s="222"/>
      <c r="G55" s="261"/>
      <c r="H55" s="509" t="str">
        <f t="shared" si="14"/>
        <v/>
      </c>
      <c r="I55" s="261"/>
      <c r="J55" s="261"/>
      <c r="K55" s="357">
        <f t="shared" si="15"/>
        <v>0</v>
      </c>
      <c r="L55" s="357">
        <f t="shared" si="16"/>
        <v>0</v>
      </c>
      <c r="M55" s="358">
        <f t="shared" si="17"/>
        <v>0</v>
      </c>
      <c r="N55" s="358">
        <f t="shared" si="18"/>
        <v>0</v>
      </c>
      <c r="O55" s="358">
        <f t="shared" si="19"/>
        <v>0</v>
      </c>
      <c r="P55" s="359" t="str">
        <f t="shared" si="20"/>
        <v>Valid</v>
      </c>
      <c r="Q55" s="261"/>
      <c r="R55" s="261"/>
      <c r="S55" s="261"/>
      <c r="T55" s="261"/>
      <c r="U55" s="299"/>
    </row>
    <row r="56" spans="2:21" s="492" customFormat="1" ht="15" customHeight="1" thickBot="1" x14ac:dyDescent="0.4">
      <c r="B56" s="319">
        <f t="shared" si="7"/>
        <v>46</v>
      </c>
      <c r="C56" s="409"/>
      <c r="D56" s="405"/>
      <c r="E56" s="222"/>
      <c r="F56" s="222"/>
      <c r="G56" s="261"/>
      <c r="H56" s="509" t="str">
        <f t="shared" si="14"/>
        <v/>
      </c>
      <c r="I56" s="261"/>
      <c r="J56" s="261"/>
      <c r="K56" s="357">
        <f t="shared" si="15"/>
        <v>0</v>
      </c>
      <c r="L56" s="357">
        <f t="shared" si="16"/>
        <v>0</v>
      </c>
      <c r="M56" s="358">
        <f t="shared" si="17"/>
        <v>0</v>
      </c>
      <c r="N56" s="358">
        <f t="shared" si="18"/>
        <v>0</v>
      </c>
      <c r="O56" s="358">
        <f t="shared" si="19"/>
        <v>0</v>
      </c>
      <c r="P56" s="359" t="str">
        <f t="shared" si="20"/>
        <v>Valid</v>
      </c>
      <c r="Q56" s="261"/>
      <c r="R56" s="261"/>
      <c r="S56" s="261"/>
      <c r="T56" s="261"/>
      <c r="U56" s="299"/>
    </row>
    <row r="57" spans="2:21" s="492" customFormat="1" ht="15" customHeight="1" thickBot="1" x14ac:dyDescent="0.4">
      <c r="B57" s="319">
        <f t="shared" si="7"/>
        <v>47</v>
      </c>
      <c r="C57" s="409"/>
      <c r="D57" s="405"/>
      <c r="E57" s="222"/>
      <c r="F57" s="222"/>
      <c r="G57" s="261"/>
      <c r="H57" s="509" t="str">
        <f t="shared" si="14"/>
        <v/>
      </c>
      <c r="I57" s="261"/>
      <c r="J57" s="261"/>
      <c r="K57" s="357">
        <f t="shared" si="15"/>
        <v>0</v>
      </c>
      <c r="L57" s="357">
        <f t="shared" si="16"/>
        <v>0</v>
      </c>
      <c r="M57" s="358">
        <f t="shared" si="17"/>
        <v>0</v>
      </c>
      <c r="N57" s="358">
        <f t="shared" si="18"/>
        <v>0</v>
      </c>
      <c r="O57" s="358">
        <f t="shared" si="19"/>
        <v>0</v>
      </c>
      <c r="P57" s="359" t="str">
        <f t="shared" si="20"/>
        <v>Valid</v>
      </c>
      <c r="Q57" s="261"/>
      <c r="R57" s="261"/>
      <c r="S57" s="261"/>
      <c r="T57" s="261"/>
      <c r="U57" s="299"/>
    </row>
    <row r="58" spans="2:21" s="492" customFormat="1" ht="15" customHeight="1" thickBot="1" x14ac:dyDescent="0.4">
      <c r="B58" s="319">
        <f t="shared" si="7"/>
        <v>48</v>
      </c>
      <c r="C58" s="409"/>
      <c r="D58" s="405"/>
      <c r="E58" s="222"/>
      <c r="F58" s="222"/>
      <c r="G58" s="261"/>
      <c r="H58" s="509" t="str">
        <f t="shared" si="14"/>
        <v/>
      </c>
      <c r="I58" s="261"/>
      <c r="J58" s="261"/>
      <c r="K58" s="357">
        <f t="shared" si="15"/>
        <v>0</v>
      </c>
      <c r="L58" s="357">
        <f t="shared" si="16"/>
        <v>0</v>
      </c>
      <c r="M58" s="358">
        <f t="shared" si="17"/>
        <v>0</v>
      </c>
      <c r="N58" s="358">
        <f t="shared" si="18"/>
        <v>0</v>
      </c>
      <c r="O58" s="358">
        <f t="shared" si="19"/>
        <v>0</v>
      </c>
      <c r="P58" s="359" t="str">
        <f t="shared" si="20"/>
        <v>Valid</v>
      </c>
      <c r="Q58" s="261"/>
      <c r="R58" s="261"/>
      <c r="S58" s="261"/>
      <c r="T58" s="261"/>
      <c r="U58" s="299"/>
    </row>
    <row r="59" spans="2:21" s="492" customFormat="1" ht="15" customHeight="1" thickBot="1" x14ac:dyDescent="0.4">
      <c r="B59" s="319">
        <f t="shared" si="7"/>
        <v>49</v>
      </c>
      <c r="C59" s="409"/>
      <c r="D59" s="405"/>
      <c r="E59" s="222"/>
      <c r="F59" s="222"/>
      <c r="G59" s="261"/>
      <c r="H59" s="509" t="str">
        <f t="shared" si="14"/>
        <v/>
      </c>
      <c r="I59" s="261"/>
      <c r="J59" s="261"/>
      <c r="K59" s="357">
        <f t="shared" si="15"/>
        <v>0</v>
      </c>
      <c r="L59" s="357">
        <f t="shared" si="16"/>
        <v>0</v>
      </c>
      <c r="M59" s="358">
        <f t="shared" si="17"/>
        <v>0</v>
      </c>
      <c r="N59" s="358">
        <f t="shared" si="18"/>
        <v>0</v>
      </c>
      <c r="O59" s="358">
        <f t="shared" si="19"/>
        <v>0</v>
      </c>
      <c r="P59" s="359" t="str">
        <f t="shared" si="20"/>
        <v>Valid</v>
      </c>
      <c r="Q59" s="261"/>
      <c r="R59" s="261"/>
      <c r="S59" s="261"/>
      <c r="T59" s="261"/>
      <c r="U59" s="299"/>
    </row>
    <row r="60" spans="2:21" s="492" customFormat="1" ht="15" customHeight="1" thickBot="1" x14ac:dyDescent="0.4">
      <c r="B60" s="319">
        <f>B59+1</f>
        <v>50</v>
      </c>
      <c r="C60" s="409"/>
      <c r="D60" s="222"/>
      <c r="E60" s="222"/>
      <c r="F60" s="222"/>
      <c r="G60" s="261"/>
      <c r="H60" s="509" t="str">
        <f t="shared" ref="H60:H83" si="21">IF(P60="Invalid","Missing data, please fill out all fields (b) to (g)","")</f>
        <v/>
      </c>
      <c r="I60" s="261"/>
      <c r="J60" s="261"/>
      <c r="K60" s="360">
        <f t="shared" ref="K60:K83" si="22">--(C60&lt;&gt;"")</f>
        <v>0</v>
      </c>
      <c r="L60" s="360">
        <f t="shared" ref="L60:L83" si="23">--(D60&lt;&gt;"")</f>
        <v>0</v>
      </c>
      <c r="M60" s="361">
        <f t="shared" ref="M60:M83" si="24">IF(OR(E60="Please choose an option:",E60=""),0,1)</f>
        <v>0</v>
      </c>
      <c r="N60" s="361">
        <f t="shared" ref="N60:N83" si="25">IF(OR(F60="Please choose an option:",F60=""),0,1)</f>
        <v>0</v>
      </c>
      <c r="O60" s="361">
        <f t="shared" ref="O60:O83" si="26">SUM(K60:N60)</f>
        <v>0</v>
      </c>
      <c r="P60" s="362" t="str">
        <f t="shared" ref="P60:P83" si="27">IF(OR(O60=4,O60=0), "Valid", "Invalid")</f>
        <v>Valid</v>
      </c>
      <c r="Q60" s="261"/>
      <c r="R60" s="261"/>
      <c r="S60" s="261"/>
      <c r="T60" s="261"/>
      <c r="U60" s="299"/>
    </row>
    <row r="61" spans="2:21" s="492" customFormat="1" ht="15" customHeight="1" thickBot="1" x14ac:dyDescent="0.4">
      <c r="B61" s="319">
        <f>B60+1</f>
        <v>51</v>
      </c>
      <c r="C61" s="409"/>
      <c r="D61" s="222"/>
      <c r="E61" s="222"/>
      <c r="F61" s="222"/>
      <c r="G61" s="261"/>
      <c r="H61" s="509" t="str">
        <f t="shared" si="21"/>
        <v/>
      </c>
      <c r="I61" s="261"/>
      <c r="J61" s="261"/>
      <c r="K61" s="360">
        <f t="shared" si="22"/>
        <v>0</v>
      </c>
      <c r="L61" s="360">
        <f t="shared" si="23"/>
        <v>0</v>
      </c>
      <c r="M61" s="361">
        <f t="shared" si="24"/>
        <v>0</v>
      </c>
      <c r="N61" s="361">
        <f t="shared" si="25"/>
        <v>0</v>
      </c>
      <c r="O61" s="361">
        <f t="shared" si="26"/>
        <v>0</v>
      </c>
      <c r="P61" s="362" t="str">
        <f t="shared" si="27"/>
        <v>Valid</v>
      </c>
      <c r="Q61" s="261"/>
      <c r="R61" s="261"/>
      <c r="S61" s="261"/>
      <c r="T61" s="261"/>
      <c r="U61" s="299"/>
    </row>
    <row r="62" spans="2:21" s="492" customFormat="1" ht="15" customHeight="1" thickBot="1" x14ac:dyDescent="0.4">
      <c r="B62" s="319">
        <f>B61+1</f>
        <v>52</v>
      </c>
      <c r="C62" s="409"/>
      <c r="D62" s="405"/>
      <c r="E62" s="222"/>
      <c r="F62" s="222"/>
      <c r="G62" s="261"/>
      <c r="H62" s="509" t="str">
        <f t="shared" si="21"/>
        <v/>
      </c>
      <c r="I62" s="261"/>
      <c r="J62" s="261"/>
      <c r="K62" s="357">
        <f t="shared" si="22"/>
        <v>0</v>
      </c>
      <c r="L62" s="357">
        <f t="shared" si="23"/>
        <v>0</v>
      </c>
      <c r="M62" s="358">
        <f t="shared" si="24"/>
        <v>0</v>
      </c>
      <c r="N62" s="358">
        <f t="shared" si="25"/>
        <v>0</v>
      </c>
      <c r="O62" s="358">
        <f t="shared" si="26"/>
        <v>0</v>
      </c>
      <c r="P62" s="359" t="str">
        <f t="shared" si="27"/>
        <v>Valid</v>
      </c>
      <c r="Q62" s="261"/>
      <c r="R62" s="261"/>
      <c r="S62" s="261"/>
      <c r="T62" s="261"/>
      <c r="U62" s="299"/>
    </row>
    <row r="63" spans="2:21" s="492" customFormat="1" ht="15" customHeight="1" thickBot="1" x14ac:dyDescent="0.4">
      <c r="B63" s="319">
        <f t="shared" si="7"/>
        <v>53</v>
      </c>
      <c r="C63" s="409"/>
      <c r="D63" s="405"/>
      <c r="E63" s="222"/>
      <c r="F63" s="222"/>
      <c r="G63" s="261"/>
      <c r="H63" s="509" t="str">
        <f t="shared" si="21"/>
        <v/>
      </c>
      <c r="I63" s="261"/>
      <c r="J63" s="261"/>
      <c r="K63" s="357">
        <f t="shared" si="22"/>
        <v>0</v>
      </c>
      <c r="L63" s="357">
        <f t="shared" si="23"/>
        <v>0</v>
      </c>
      <c r="M63" s="358">
        <f t="shared" si="24"/>
        <v>0</v>
      </c>
      <c r="N63" s="358">
        <f t="shared" si="25"/>
        <v>0</v>
      </c>
      <c r="O63" s="358">
        <f t="shared" si="26"/>
        <v>0</v>
      </c>
      <c r="P63" s="359" t="str">
        <f t="shared" si="27"/>
        <v>Valid</v>
      </c>
      <c r="Q63" s="261"/>
      <c r="R63" s="261"/>
      <c r="S63" s="261"/>
      <c r="T63" s="261"/>
      <c r="U63" s="299"/>
    </row>
    <row r="64" spans="2:21" s="492" customFormat="1" ht="15" customHeight="1" thickBot="1" x14ac:dyDescent="0.4">
      <c r="B64" s="319">
        <f t="shared" si="7"/>
        <v>54</v>
      </c>
      <c r="C64" s="409"/>
      <c r="D64" s="405"/>
      <c r="E64" s="222"/>
      <c r="F64" s="222"/>
      <c r="G64" s="261"/>
      <c r="H64" s="509" t="str">
        <f t="shared" si="21"/>
        <v/>
      </c>
      <c r="I64" s="261"/>
      <c r="J64" s="261"/>
      <c r="K64" s="357">
        <f t="shared" si="22"/>
        <v>0</v>
      </c>
      <c r="L64" s="357">
        <f t="shared" si="23"/>
        <v>0</v>
      </c>
      <c r="M64" s="358">
        <f t="shared" si="24"/>
        <v>0</v>
      </c>
      <c r="N64" s="358">
        <f t="shared" si="25"/>
        <v>0</v>
      </c>
      <c r="O64" s="358">
        <f t="shared" si="26"/>
        <v>0</v>
      </c>
      <c r="P64" s="359" t="str">
        <f t="shared" si="27"/>
        <v>Valid</v>
      </c>
      <c r="Q64" s="261"/>
      <c r="R64" s="261"/>
      <c r="S64" s="261"/>
      <c r="T64" s="261"/>
      <c r="U64" s="299"/>
    </row>
    <row r="65" spans="2:21" s="492" customFormat="1" ht="15" customHeight="1" thickBot="1" x14ac:dyDescent="0.4">
      <c r="B65" s="319">
        <f t="shared" si="7"/>
        <v>55</v>
      </c>
      <c r="C65" s="409"/>
      <c r="D65" s="405"/>
      <c r="E65" s="222"/>
      <c r="F65" s="222"/>
      <c r="G65" s="261"/>
      <c r="H65" s="509" t="str">
        <f t="shared" si="21"/>
        <v/>
      </c>
      <c r="I65" s="261"/>
      <c r="J65" s="261"/>
      <c r="K65" s="357">
        <f t="shared" si="22"/>
        <v>0</v>
      </c>
      <c r="L65" s="357">
        <f t="shared" si="23"/>
        <v>0</v>
      </c>
      <c r="M65" s="358">
        <f t="shared" si="24"/>
        <v>0</v>
      </c>
      <c r="N65" s="358">
        <f t="shared" si="25"/>
        <v>0</v>
      </c>
      <c r="O65" s="358">
        <f t="shared" si="26"/>
        <v>0</v>
      </c>
      <c r="P65" s="359" t="str">
        <f t="shared" si="27"/>
        <v>Valid</v>
      </c>
      <c r="Q65" s="261"/>
      <c r="R65" s="261"/>
      <c r="S65" s="261"/>
      <c r="T65" s="261"/>
      <c r="U65" s="299"/>
    </row>
    <row r="66" spans="2:21" s="492" customFormat="1" ht="15" customHeight="1" thickBot="1" x14ac:dyDescent="0.4">
      <c r="B66" s="319">
        <f t="shared" si="7"/>
        <v>56</v>
      </c>
      <c r="C66" s="409"/>
      <c r="D66" s="405"/>
      <c r="E66" s="222"/>
      <c r="F66" s="222"/>
      <c r="G66" s="261"/>
      <c r="H66" s="509" t="str">
        <f t="shared" si="21"/>
        <v/>
      </c>
      <c r="I66" s="261"/>
      <c r="J66" s="261"/>
      <c r="K66" s="357">
        <f t="shared" si="22"/>
        <v>0</v>
      </c>
      <c r="L66" s="357">
        <f t="shared" si="23"/>
        <v>0</v>
      </c>
      <c r="M66" s="358">
        <f t="shared" si="24"/>
        <v>0</v>
      </c>
      <c r="N66" s="358">
        <f t="shared" si="25"/>
        <v>0</v>
      </c>
      <c r="O66" s="358">
        <f t="shared" si="26"/>
        <v>0</v>
      </c>
      <c r="P66" s="359" t="str">
        <f t="shared" si="27"/>
        <v>Valid</v>
      </c>
      <c r="Q66" s="261"/>
      <c r="R66" s="261"/>
      <c r="S66" s="261"/>
      <c r="T66" s="261"/>
      <c r="U66" s="299"/>
    </row>
    <row r="67" spans="2:21" s="492" customFormat="1" ht="15" customHeight="1" thickBot="1" x14ac:dyDescent="0.4">
      <c r="B67" s="319">
        <f t="shared" si="7"/>
        <v>57</v>
      </c>
      <c r="C67" s="409"/>
      <c r="D67" s="405"/>
      <c r="E67" s="222"/>
      <c r="F67" s="222"/>
      <c r="G67" s="261"/>
      <c r="H67" s="509" t="str">
        <f t="shared" si="21"/>
        <v/>
      </c>
      <c r="I67" s="261"/>
      <c r="J67" s="261"/>
      <c r="K67" s="357">
        <f t="shared" si="22"/>
        <v>0</v>
      </c>
      <c r="L67" s="357">
        <f t="shared" si="23"/>
        <v>0</v>
      </c>
      <c r="M67" s="358">
        <f t="shared" si="24"/>
        <v>0</v>
      </c>
      <c r="N67" s="358">
        <f t="shared" si="25"/>
        <v>0</v>
      </c>
      <c r="O67" s="358">
        <f t="shared" si="26"/>
        <v>0</v>
      </c>
      <c r="P67" s="359" t="str">
        <f t="shared" si="27"/>
        <v>Valid</v>
      </c>
      <c r="Q67" s="261"/>
      <c r="R67" s="261"/>
      <c r="S67" s="261"/>
      <c r="T67" s="261"/>
      <c r="U67" s="299"/>
    </row>
    <row r="68" spans="2:21" s="492" customFormat="1" ht="15" customHeight="1" thickBot="1" x14ac:dyDescent="0.4">
      <c r="B68" s="319">
        <f t="shared" si="7"/>
        <v>58</v>
      </c>
      <c r="C68" s="409"/>
      <c r="D68" s="405"/>
      <c r="E68" s="222"/>
      <c r="F68" s="222"/>
      <c r="G68" s="261"/>
      <c r="H68" s="509" t="str">
        <f t="shared" si="21"/>
        <v/>
      </c>
      <c r="I68" s="261"/>
      <c r="J68" s="261"/>
      <c r="K68" s="357">
        <f t="shared" si="22"/>
        <v>0</v>
      </c>
      <c r="L68" s="357">
        <f t="shared" si="23"/>
        <v>0</v>
      </c>
      <c r="M68" s="358">
        <f t="shared" si="24"/>
        <v>0</v>
      </c>
      <c r="N68" s="358">
        <f t="shared" si="25"/>
        <v>0</v>
      </c>
      <c r="O68" s="358">
        <f t="shared" si="26"/>
        <v>0</v>
      </c>
      <c r="P68" s="359" t="str">
        <f t="shared" si="27"/>
        <v>Valid</v>
      </c>
      <c r="Q68" s="261"/>
      <c r="R68" s="261"/>
      <c r="S68" s="261"/>
      <c r="T68" s="261"/>
      <c r="U68" s="299"/>
    </row>
    <row r="69" spans="2:21" s="492" customFormat="1" ht="15" customHeight="1" thickBot="1" x14ac:dyDescent="0.4">
      <c r="B69" s="319">
        <f t="shared" si="7"/>
        <v>59</v>
      </c>
      <c r="C69" s="409"/>
      <c r="D69" s="405"/>
      <c r="E69" s="222"/>
      <c r="F69" s="222"/>
      <c r="G69" s="261"/>
      <c r="H69" s="509" t="str">
        <f t="shared" si="21"/>
        <v/>
      </c>
      <c r="I69" s="261"/>
      <c r="J69" s="261"/>
      <c r="K69" s="357">
        <f t="shared" si="22"/>
        <v>0</v>
      </c>
      <c r="L69" s="357">
        <f t="shared" si="23"/>
        <v>0</v>
      </c>
      <c r="M69" s="358">
        <f t="shared" si="24"/>
        <v>0</v>
      </c>
      <c r="N69" s="358">
        <f t="shared" si="25"/>
        <v>0</v>
      </c>
      <c r="O69" s="358">
        <f t="shared" si="26"/>
        <v>0</v>
      </c>
      <c r="P69" s="359" t="str">
        <f t="shared" si="27"/>
        <v>Valid</v>
      </c>
      <c r="Q69" s="261"/>
      <c r="R69" s="261"/>
      <c r="S69" s="261"/>
      <c r="T69" s="261"/>
      <c r="U69" s="299"/>
    </row>
    <row r="70" spans="2:21" s="492" customFormat="1" ht="15" customHeight="1" thickBot="1" x14ac:dyDescent="0.4">
      <c r="B70" s="319">
        <f t="shared" si="7"/>
        <v>60</v>
      </c>
      <c r="C70" s="409"/>
      <c r="D70" s="405"/>
      <c r="E70" s="222"/>
      <c r="F70" s="222"/>
      <c r="G70" s="261"/>
      <c r="H70" s="509" t="str">
        <f t="shared" si="21"/>
        <v/>
      </c>
      <c r="I70" s="261"/>
      <c r="J70" s="261"/>
      <c r="K70" s="357">
        <f t="shared" si="22"/>
        <v>0</v>
      </c>
      <c r="L70" s="357">
        <f t="shared" si="23"/>
        <v>0</v>
      </c>
      <c r="M70" s="358">
        <f t="shared" si="24"/>
        <v>0</v>
      </c>
      <c r="N70" s="358">
        <f t="shared" si="25"/>
        <v>0</v>
      </c>
      <c r="O70" s="358">
        <f t="shared" si="26"/>
        <v>0</v>
      </c>
      <c r="P70" s="359" t="str">
        <f t="shared" si="27"/>
        <v>Valid</v>
      </c>
      <c r="Q70" s="261"/>
      <c r="R70" s="261"/>
      <c r="S70" s="261"/>
      <c r="T70" s="261"/>
      <c r="U70" s="299"/>
    </row>
    <row r="71" spans="2:21" s="492" customFormat="1" ht="15" customHeight="1" thickBot="1" x14ac:dyDescent="0.4">
      <c r="B71" s="319">
        <f t="shared" si="7"/>
        <v>61</v>
      </c>
      <c r="C71" s="409"/>
      <c r="D71" s="405"/>
      <c r="E71" s="222"/>
      <c r="F71" s="222"/>
      <c r="G71" s="261"/>
      <c r="H71" s="509" t="str">
        <f t="shared" si="21"/>
        <v/>
      </c>
      <c r="I71" s="261"/>
      <c r="J71" s="261"/>
      <c r="K71" s="357">
        <f t="shared" si="22"/>
        <v>0</v>
      </c>
      <c r="L71" s="357">
        <f t="shared" si="23"/>
        <v>0</v>
      </c>
      <c r="M71" s="358">
        <f t="shared" si="24"/>
        <v>0</v>
      </c>
      <c r="N71" s="358">
        <f t="shared" si="25"/>
        <v>0</v>
      </c>
      <c r="O71" s="358">
        <f t="shared" si="26"/>
        <v>0</v>
      </c>
      <c r="P71" s="359" t="str">
        <f t="shared" si="27"/>
        <v>Valid</v>
      </c>
      <c r="Q71" s="261"/>
      <c r="R71" s="261"/>
      <c r="S71" s="261"/>
      <c r="T71" s="261"/>
      <c r="U71" s="299"/>
    </row>
    <row r="72" spans="2:21" s="492" customFormat="1" ht="15" customHeight="1" thickBot="1" x14ac:dyDescent="0.4">
      <c r="B72" s="319">
        <f>B71+1</f>
        <v>62</v>
      </c>
      <c r="C72" s="409"/>
      <c r="D72" s="222"/>
      <c r="E72" s="222"/>
      <c r="F72" s="222"/>
      <c r="G72" s="261"/>
      <c r="H72" s="509" t="str">
        <f t="shared" si="21"/>
        <v/>
      </c>
      <c r="I72" s="261"/>
      <c r="J72" s="261"/>
      <c r="K72" s="360">
        <f t="shared" si="22"/>
        <v>0</v>
      </c>
      <c r="L72" s="360">
        <f t="shared" si="23"/>
        <v>0</v>
      </c>
      <c r="M72" s="361">
        <f t="shared" si="24"/>
        <v>0</v>
      </c>
      <c r="N72" s="361">
        <f t="shared" si="25"/>
        <v>0</v>
      </c>
      <c r="O72" s="361">
        <f t="shared" si="26"/>
        <v>0</v>
      </c>
      <c r="P72" s="362" t="str">
        <f t="shared" si="27"/>
        <v>Valid</v>
      </c>
      <c r="Q72" s="261"/>
      <c r="R72" s="261"/>
      <c r="S72" s="261"/>
      <c r="T72" s="261"/>
      <c r="U72" s="299"/>
    </row>
    <row r="73" spans="2:21" s="492" customFormat="1" ht="15" customHeight="1" thickBot="1" x14ac:dyDescent="0.4">
      <c r="B73" s="319">
        <f>B72+1</f>
        <v>63</v>
      </c>
      <c r="C73" s="409"/>
      <c r="D73" s="222"/>
      <c r="E73" s="222"/>
      <c r="F73" s="222"/>
      <c r="G73" s="261"/>
      <c r="H73" s="509" t="str">
        <f t="shared" si="21"/>
        <v/>
      </c>
      <c r="I73" s="261"/>
      <c r="J73" s="261"/>
      <c r="K73" s="360">
        <f t="shared" si="22"/>
        <v>0</v>
      </c>
      <c r="L73" s="360">
        <f t="shared" si="23"/>
        <v>0</v>
      </c>
      <c r="M73" s="361">
        <f t="shared" si="24"/>
        <v>0</v>
      </c>
      <c r="N73" s="361">
        <f t="shared" si="25"/>
        <v>0</v>
      </c>
      <c r="O73" s="361">
        <f t="shared" si="26"/>
        <v>0</v>
      </c>
      <c r="P73" s="362" t="str">
        <f t="shared" si="27"/>
        <v>Valid</v>
      </c>
      <c r="Q73" s="261"/>
      <c r="R73" s="261"/>
      <c r="S73" s="261"/>
      <c r="T73" s="261"/>
      <c r="U73" s="299"/>
    </row>
    <row r="74" spans="2:21" s="492" customFormat="1" ht="15" customHeight="1" thickBot="1" x14ac:dyDescent="0.4">
      <c r="B74" s="319">
        <f>B73+1</f>
        <v>64</v>
      </c>
      <c r="C74" s="409"/>
      <c r="D74" s="405"/>
      <c r="E74" s="222"/>
      <c r="F74" s="222"/>
      <c r="G74" s="261"/>
      <c r="H74" s="509" t="str">
        <f t="shared" si="21"/>
        <v/>
      </c>
      <c r="I74" s="261"/>
      <c r="J74" s="261"/>
      <c r="K74" s="357">
        <f t="shared" si="22"/>
        <v>0</v>
      </c>
      <c r="L74" s="357">
        <f t="shared" si="23"/>
        <v>0</v>
      </c>
      <c r="M74" s="358">
        <f t="shared" si="24"/>
        <v>0</v>
      </c>
      <c r="N74" s="358">
        <f t="shared" si="25"/>
        <v>0</v>
      </c>
      <c r="O74" s="358">
        <f t="shared" si="26"/>
        <v>0</v>
      </c>
      <c r="P74" s="359" t="str">
        <f t="shared" si="27"/>
        <v>Valid</v>
      </c>
      <c r="Q74" s="261"/>
      <c r="R74" s="261"/>
      <c r="S74" s="261"/>
      <c r="T74" s="261"/>
      <c r="U74" s="299"/>
    </row>
    <row r="75" spans="2:21" s="492" customFormat="1" ht="15" customHeight="1" thickBot="1" x14ac:dyDescent="0.4">
      <c r="B75" s="319">
        <f t="shared" ref="B75:B82" si="28">B74+1</f>
        <v>65</v>
      </c>
      <c r="C75" s="409"/>
      <c r="D75" s="405"/>
      <c r="E75" s="222"/>
      <c r="F75" s="222"/>
      <c r="G75" s="261"/>
      <c r="H75" s="509" t="str">
        <f t="shared" si="21"/>
        <v/>
      </c>
      <c r="I75" s="261"/>
      <c r="J75" s="261"/>
      <c r="K75" s="357">
        <f t="shared" si="22"/>
        <v>0</v>
      </c>
      <c r="L75" s="357">
        <f t="shared" si="23"/>
        <v>0</v>
      </c>
      <c r="M75" s="358">
        <f t="shared" si="24"/>
        <v>0</v>
      </c>
      <c r="N75" s="358">
        <f t="shared" si="25"/>
        <v>0</v>
      </c>
      <c r="O75" s="358">
        <f t="shared" si="26"/>
        <v>0</v>
      </c>
      <c r="P75" s="359" t="str">
        <f t="shared" si="27"/>
        <v>Valid</v>
      </c>
      <c r="Q75" s="261"/>
      <c r="R75" s="261"/>
      <c r="S75" s="261"/>
      <c r="T75" s="261"/>
      <c r="U75" s="299"/>
    </row>
    <row r="76" spans="2:21" s="492" customFormat="1" ht="15" customHeight="1" thickBot="1" x14ac:dyDescent="0.4">
      <c r="B76" s="319">
        <f t="shared" si="28"/>
        <v>66</v>
      </c>
      <c r="C76" s="409"/>
      <c r="D76" s="405"/>
      <c r="E76" s="222"/>
      <c r="F76" s="222"/>
      <c r="G76" s="261"/>
      <c r="H76" s="509" t="str">
        <f t="shared" si="21"/>
        <v/>
      </c>
      <c r="I76" s="261"/>
      <c r="J76" s="261"/>
      <c r="K76" s="357">
        <f t="shared" si="22"/>
        <v>0</v>
      </c>
      <c r="L76" s="357">
        <f t="shared" si="23"/>
        <v>0</v>
      </c>
      <c r="M76" s="358">
        <f t="shared" si="24"/>
        <v>0</v>
      </c>
      <c r="N76" s="358">
        <f t="shared" si="25"/>
        <v>0</v>
      </c>
      <c r="O76" s="358">
        <f t="shared" si="26"/>
        <v>0</v>
      </c>
      <c r="P76" s="359" t="str">
        <f t="shared" si="27"/>
        <v>Valid</v>
      </c>
      <c r="Q76" s="261"/>
      <c r="R76" s="261"/>
      <c r="S76" s="261"/>
      <c r="T76" s="261"/>
      <c r="U76" s="299"/>
    </row>
    <row r="77" spans="2:21" s="492" customFormat="1" ht="15" customHeight="1" thickBot="1" x14ac:dyDescent="0.4">
      <c r="B77" s="319">
        <f t="shared" si="28"/>
        <v>67</v>
      </c>
      <c r="C77" s="409"/>
      <c r="D77" s="405"/>
      <c r="E77" s="222"/>
      <c r="F77" s="222"/>
      <c r="G77" s="261"/>
      <c r="H77" s="509" t="str">
        <f t="shared" si="21"/>
        <v/>
      </c>
      <c r="I77" s="261"/>
      <c r="J77" s="261"/>
      <c r="K77" s="357">
        <f t="shared" si="22"/>
        <v>0</v>
      </c>
      <c r="L77" s="357">
        <f t="shared" si="23"/>
        <v>0</v>
      </c>
      <c r="M77" s="358">
        <f t="shared" si="24"/>
        <v>0</v>
      </c>
      <c r="N77" s="358">
        <f t="shared" si="25"/>
        <v>0</v>
      </c>
      <c r="O77" s="358">
        <f t="shared" si="26"/>
        <v>0</v>
      </c>
      <c r="P77" s="359" t="str">
        <f t="shared" si="27"/>
        <v>Valid</v>
      </c>
      <c r="Q77" s="261"/>
      <c r="R77" s="261"/>
      <c r="S77" s="261"/>
      <c r="T77" s="261"/>
      <c r="U77" s="299"/>
    </row>
    <row r="78" spans="2:21" s="492" customFormat="1" ht="15" customHeight="1" thickBot="1" x14ac:dyDescent="0.4">
      <c r="B78" s="319">
        <f t="shared" si="28"/>
        <v>68</v>
      </c>
      <c r="C78" s="409"/>
      <c r="D78" s="405"/>
      <c r="E78" s="222"/>
      <c r="F78" s="222"/>
      <c r="G78" s="261"/>
      <c r="H78" s="509" t="str">
        <f t="shared" si="21"/>
        <v/>
      </c>
      <c r="I78" s="261"/>
      <c r="J78" s="261"/>
      <c r="K78" s="357">
        <f t="shared" si="22"/>
        <v>0</v>
      </c>
      <c r="L78" s="357">
        <f t="shared" si="23"/>
        <v>0</v>
      </c>
      <c r="M78" s="358">
        <f t="shared" si="24"/>
        <v>0</v>
      </c>
      <c r="N78" s="358">
        <f t="shared" si="25"/>
        <v>0</v>
      </c>
      <c r="O78" s="358">
        <f t="shared" si="26"/>
        <v>0</v>
      </c>
      <c r="P78" s="359" t="str">
        <f t="shared" si="27"/>
        <v>Valid</v>
      </c>
      <c r="Q78" s="261"/>
      <c r="R78" s="261"/>
      <c r="S78" s="261"/>
      <c r="T78" s="261"/>
      <c r="U78" s="299"/>
    </row>
    <row r="79" spans="2:21" s="492" customFormat="1" ht="15" customHeight="1" thickBot="1" x14ac:dyDescent="0.4">
      <c r="B79" s="319">
        <f t="shared" si="28"/>
        <v>69</v>
      </c>
      <c r="C79" s="409"/>
      <c r="D79" s="405"/>
      <c r="E79" s="222"/>
      <c r="F79" s="222"/>
      <c r="G79" s="261"/>
      <c r="H79" s="509" t="str">
        <f t="shared" si="21"/>
        <v/>
      </c>
      <c r="I79" s="261"/>
      <c r="J79" s="261"/>
      <c r="K79" s="357">
        <f t="shared" si="22"/>
        <v>0</v>
      </c>
      <c r="L79" s="357">
        <f t="shared" si="23"/>
        <v>0</v>
      </c>
      <c r="M79" s="358">
        <f t="shared" si="24"/>
        <v>0</v>
      </c>
      <c r="N79" s="358">
        <f t="shared" si="25"/>
        <v>0</v>
      </c>
      <c r="O79" s="358">
        <f t="shared" si="26"/>
        <v>0</v>
      </c>
      <c r="P79" s="359" t="str">
        <f t="shared" si="27"/>
        <v>Valid</v>
      </c>
      <c r="Q79" s="261"/>
      <c r="R79" s="261"/>
      <c r="S79" s="261"/>
      <c r="T79" s="261"/>
      <c r="U79" s="299"/>
    </row>
    <row r="80" spans="2:21" s="492" customFormat="1" ht="15" customHeight="1" thickBot="1" x14ac:dyDescent="0.4">
      <c r="B80" s="319">
        <f t="shared" si="28"/>
        <v>70</v>
      </c>
      <c r="C80" s="409"/>
      <c r="D80" s="405"/>
      <c r="E80" s="222"/>
      <c r="F80" s="222"/>
      <c r="G80" s="261"/>
      <c r="H80" s="509" t="str">
        <f t="shared" si="21"/>
        <v/>
      </c>
      <c r="I80" s="261"/>
      <c r="J80" s="261"/>
      <c r="K80" s="357">
        <f t="shared" si="22"/>
        <v>0</v>
      </c>
      <c r="L80" s="357">
        <f t="shared" si="23"/>
        <v>0</v>
      </c>
      <c r="M80" s="358">
        <f t="shared" si="24"/>
        <v>0</v>
      </c>
      <c r="N80" s="358">
        <f t="shared" si="25"/>
        <v>0</v>
      </c>
      <c r="O80" s="358">
        <f t="shared" si="26"/>
        <v>0</v>
      </c>
      <c r="P80" s="359" t="str">
        <f t="shared" si="27"/>
        <v>Valid</v>
      </c>
      <c r="Q80" s="261"/>
      <c r="R80" s="261"/>
      <c r="S80" s="261"/>
      <c r="T80" s="261"/>
      <c r="U80" s="299"/>
    </row>
    <row r="81" spans="2:21" s="492" customFormat="1" ht="15" customHeight="1" thickBot="1" x14ac:dyDescent="0.4">
      <c r="B81" s="319">
        <f t="shared" si="28"/>
        <v>71</v>
      </c>
      <c r="C81" s="409"/>
      <c r="D81" s="405"/>
      <c r="E81" s="222"/>
      <c r="F81" s="222"/>
      <c r="G81" s="261"/>
      <c r="H81" s="509" t="str">
        <f t="shared" si="21"/>
        <v/>
      </c>
      <c r="I81" s="261"/>
      <c r="J81" s="261"/>
      <c r="K81" s="357">
        <f t="shared" si="22"/>
        <v>0</v>
      </c>
      <c r="L81" s="357">
        <f t="shared" si="23"/>
        <v>0</v>
      </c>
      <c r="M81" s="358">
        <f t="shared" si="24"/>
        <v>0</v>
      </c>
      <c r="N81" s="358">
        <f t="shared" si="25"/>
        <v>0</v>
      </c>
      <c r="O81" s="358">
        <f t="shared" si="26"/>
        <v>0</v>
      </c>
      <c r="P81" s="359" t="str">
        <f t="shared" si="27"/>
        <v>Valid</v>
      </c>
      <c r="Q81" s="261"/>
      <c r="R81" s="261"/>
      <c r="S81" s="261"/>
      <c r="T81" s="261"/>
      <c r="U81" s="299"/>
    </row>
    <row r="82" spans="2:21" s="492" customFormat="1" ht="15" customHeight="1" thickBot="1" x14ac:dyDescent="0.4">
      <c r="B82" s="319">
        <f t="shared" si="28"/>
        <v>72</v>
      </c>
      <c r="C82" s="409"/>
      <c r="D82" s="405"/>
      <c r="E82" s="222"/>
      <c r="F82" s="222"/>
      <c r="G82" s="261"/>
      <c r="H82" s="509" t="str">
        <f t="shared" si="21"/>
        <v/>
      </c>
      <c r="I82" s="261"/>
      <c r="J82" s="261"/>
      <c r="K82" s="357">
        <f t="shared" si="22"/>
        <v>0</v>
      </c>
      <c r="L82" s="357">
        <f t="shared" si="23"/>
        <v>0</v>
      </c>
      <c r="M82" s="358">
        <f t="shared" si="24"/>
        <v>0</v>
      </c>
      <c r="N82" s="358">
        <f t="shared" si="25"/>
        <v>0</v>
      </c>
      <c r="O82" s="358">
        <f t="shared" si="26"/>
        <v>0</v>
      </c>
      <c r="P82" s="359" t="str">
        <f t="shared" si="27"/>
        <v>Valid</v>
      </c>
      <c r="Q82" s="261"/>
      <c r="R82" s="261"/>
      <c r="S82" s="261"/>
      <c r="T82" s="261"/>
      <c r="U82" s="299"/>
    </row>
    <row r="83" spans="2:21" s="492" customFormat="1" ht="15" customHeight="1" thickBot="1" x14ac:dyDescent="0.4">
      <c r="B83" s="319">
        <f>B82+1</f>
        <v>73</v>
      </c>
      <c r="C83" s="409"/>
      <c r="D83" s="222"/>
      <c r="E83" s="222"/>
      <c r="F83" s="222"/>
      <c r="G83" s="261"/>
      <c r="H83" s="509" t="str">
        <f t="shared" si="21"/>
        <v/>
      </c>
      <c r="I83" s="261"/>
      <c r="J83" s="261"/>
      <c r="K83" s="360">
        <f t="shared" si="22"/>
        <v>0</v>
      </c>
      <c r="L83" s="360">
        <f t="shared" si="23"/>
        <v>0</v>
      </c>
      <c r="M83" s="361">
        <f t="shared" si="24"/>
        <v>0</v>
      </c>
      <c r="N83" s="361">
        <f t="shared" si="25"/>
        <v>0</v>
      </c>
      <c r="O83" s="361">
        <f t="shared" si="26"/>
        <v>0</v>
      </c>
      <c r="P83" s="362" t="str">
        <f t="shared" si="27"/>
        <v>Valid</v>
      </c>
      <c r="Q83" s="261"/>
      <c r="R83" s="261"/>
      <c r="S83" s="261"/>
      <c r="T83" s="261"/>
      <c r="U83" s="299"/>
    </row>
    <row r="84" spans="2:21" s="492" customFormat="1" ht="15" customHeight="1" thickBot="1" x14ac:dyDescent="0.4">
      <c r="B84" s="319">
        <f>B83+1</f>
        <v>74</v>
      </c>
      <c r="C84" s="409"/>
      <c r="D84" s="222"/>
      <c r="E84" s="222"/>
      <c r="F84" s="222"/>
      <c r="G84" s="261"/>
      <c r="H84" s="509" t="str">
        <f t="shared" si="14"/>
        <v/>
      </c>
      <c r="I84" s="261"/>
      <c r="J84" s="261"/>
      <c r="K84" s="360">
        <f t="shared" si="15"/>
        <v>0</v>
      </c>
      <c r="L84" s="360">
        <f t="shared" si="16"/>
        <v>0</v>
      </c>
      <c r="M84" s="361">
        <f t="shared" si="17"/>
        <v>0</v>
      </c>
      <c r="N84" s="361">
        <f t="shared" si="18"/>
        <v>0</v>
      </c>
      <c r="O84" s="361">
        <f t="shared" si="19"/>
        <v>0</v>
      </c>
      <c r="P84" s="362" t="str">
        <f t="shared" si="20"/>
        <v>Valid</v>
      </c>
      <c r="Q84" s="261"/>
      <c r="R84" s="261"/>
      <c r="S84" s="261"/>
      <c r="T84" s="261"/>
      <c r="U84" s="299"/>
    </row>
    <row r="85" spans="2:21" s="492" customFormat="1" ht="15" customHeight="1" thickBot="1" x14ac:dyDescent="0.4">
      <c r="B85" s="319">
        <f>B84+1</f>
        <v>75</v>
      </c>
      <c r="C85" s="409"/>
      <c r="D85" s="222"/>
      <c r="E85" s="222"/>
      <c r="F85" s="222"/>
      <c r="G85" s="261"/>
      <c r="H85" s="509" t="str">
        <f t="shared" si="14"/>
        <v/>
      </c>
      <c r="I85" s="261"/>
      <c r="J85" s="261"/>
      <c r="K85" s="360">
        <f t="shared" si="15"/>
        <v>0</v>
      </c>
      <c r="L85" s="360">
        <f t="shared" si="16"/>
        <v>0</v>
      </c>
      <c r="M85" s="361">
        <f t="shared" si="17"/>
        <v>0</v>
      </c>
      <c r="N85" s="361">
        <f t="shared" si="18"/>
        <v>0</v>
      </c>
      <c r="O85" s="361">
        <f t="shared" si="19"/>
        <v>0</v>
      </c>
      <c r="P85" s="362" t="str">
        <f t="shared" si="20"/>
        <v>Valid</v>
      </c>
      <c r="Q85" s="261"/>
      <c r="R85" s="261"/>
      <c r="S85" s="261"/>
      <c r="T85" s="261"/>
      <c r="U85" s="299"/>
    </row>
    <row r="86" spans="2:21" ht="15" customHeight="1" thickBot="1" x14ac:dyDescent="0.4">
      <c r="B86" s="319">
        <f>B85+1</f>
        <v>76</v>
      </c>
      <c r="C86" s="409"/>
      <c r="D86" s="405"/>
      <c r="E86" s="222"/>
      <c r="F86" s="222"/>
      <c r="G86" s="261"/>
      <c r="H86" s="509" t="str">
        <f t="shared" si="6"/>
        <v/>
      </c>
      <c r="I86" s="261"/>
      <c r="J86" s="261"/>
      <c r="K86" s="357">
        <f t="shared" si="8"/>
        <v>0</v>
      </c>
      <c r="L86" s="357">
        <f t="shared" si="9"/>
        <v>0</v>
      </c>
      <c r="M86" s="358">
        <f t="shared" si="10"/>
        <v>0</v>
      </c>
      <c r="N86" s="358">
        <f t="shared" si="11"/>
        <v>0</v>
      </c>
      <c r="O86" s="358">
        <f t="shared" si="12"/>
        <v>0</v>
      </c>
      <c r="P86" s="359" t="str">
        <f t="shared" si="13"/>
        <v>Valid</v>
      </c>
      <c r="Q86" s="261"/>
      <c r="R86" s="261"/>
      <c r="S86" s="261"/>
      <c r="T86" s="261"/>
      <c r="U86" s="299"/>
    </row>
    <row r="87" spans="2:21" ht="15" customHeight="1" thickBot="1" x14ac:dyDescent="0.4">
      <c r="B87" s="319">
        <f t="shared" si="7"/>
        <v>77</v>
      </c>
      <c r="C87" s="409"/>
      <c r="D87" s="405"/>
      <c r="E87" s="222"/>
      <c r="F87" s="222"/>
      <c r="G87" s="261"/>
      <c r="H87" s="509" t="str">
        <f t="shared" si="6"/>
        <v/>
      </c>
      <c r="I87" s="261"/>
      <c r="J87" s="261"/>
      <c r="K87" s="357">
        <f t="shared" si="8"/>
        <v>0</v>
      </c>
      <c r="L87" s="357">
        <f t="shared" si="9"/>
        <v>0</v>
      </c>
      <c r="M87" s="358">
        <f t="shared" si="10"/>
        <v>0</v>
      </c>
      <c r="N87" s="358">
        <f t="shared" si="11"/>
        <v>0</v>
      </c>
      <c r="O87" s="358">
        <f t="shared" si="12"/>
        <v>0</v>
      </c>
      <c r="P87" s="359" t="str">
        <f t="shared" si="13"/>
        <v>Valid</v>
      </c>
      <c r="Q87" s="261"/>
      <c r="R87" s="261"/>
      <c r="S87" s="261"/>
      <c r="T87" s="261"/>
      <c r="U87" s="299"/>
    </row>
    <row r="88" spans="2:21" ht="15" customHeight="1" thickBot="1" x14ac:dyDescent="0.4">
      <c r="B88" s="319">
        <f t="shared" si="7"/>
        <v>78</v>
      </c>
      <c r="C88" s="409"/>
      <c r="D88" s="405"/>
      <c r="E88" s="222"/>
      <c r="F88" s="222"/>
      <c r="G88" s="261"/>
      <c r="H88" s="509" t="str">
        <f t="shared" si="6"/>
        <v/>
      </c>
      <c r="I88" s="261"/>
      <c r="J88" s="261"/>
      <c r="K88" s="357">
        <f t="shared" si="8"/>
        <v>0</v>
      </c>
      <c r="L88" s="357">
        <f t="shared" si="9"/>
        <v>0</v>
      </c>
      <c r="M88" s="358">
        <f t="shared" si="10"/>
        <v>0</v>
      </c>
      <c r="N88" s="358">
        <f t="shared" si="11"/>
        <v>0</v>
      </c>
      <c r="O88" s="358">
        <f t="shared" si="12"/>
        <v>0</v>
      </c>
      <c r="P88" s="359" t="str">
        <f t="shared" si="13"/>
        <v>Valid</v>
      </c>
      <c r="Q88" s="261"/>
      <c r="R88" s="261"/>
      <c r="S88" s="261"/>
      <c r="T88" s="261"/>
      <c r="U88" s="299"/>
    </row>
    <row r="89" spans="2:21" ht="15" customHeight="1" thickBot="1" x14ac:dyDescent="0.4">
      <c r="B89" s="319">
        <f t="shared" si="7"/>
        <v>79</v>
      </c>
      <c r="C89" s="409"/>
      <c r="D89" s="405"/>
      <c r="E89" s="222"/>
      <c r="F89" s="222"/>
      <c r="G89" s="261"/>
      <c r="H89" s="509" t="str">
        <f t="shared" si="6"/>
        <v/>
      </c>
      <c r="I89" s="261"/>
      <c r="J89" s="261"/>
      <c r="K89" s="357">
        <f t="shared" si="8"/>
        <v>0</v>
      </c>
      <c r="L89" s="357">
        <f t="shared" si="9"/>
        <v>0</v>
      </c>
      <c r="M89" s="358">
        <f t="shared" si="10"/>
        <v>0</v>
      </c>
      <c r="N89" s="358">
        <f t="shared" si="11"/>
        <v>0</v>
      </c>
      <c r="O89" s="358">
        <f t="shared" si="12"/>
        <v>0</v>
      </c>
      <c r="P89" s="359" t="str">
        <f t="shared" si="13"/>
        <v>Valid</v>
      </c>
      <c r="Q89" s="261"/>
      <c r="R89" s="261"/>
      <c r="S89" s="261"/>
      <c r="T89" s="261"/>
      <c r="U89" s="299"/>
    </row>
    <row r="90" spans="2:21" ht="15" customHeight="1" thickBot="1" x14ac:dyDescent="0.4">
      <c r="B90" s="319">
        <f t="shared" si="7"/>
        <v>80</v>
      </c>
      <c r="C90" s="409"/>
      <c r="D90" s="405"/>
      <c r="E90" s="222"/>
      <c r="F90" s="222"/>
      <c r="G90" s="261"/>
      <c r="H90" s="509" t="str">
        <f t="shared" si="6"/>
        <v/>
      </c>
      <c r="I90" s="261"/>
      <c r="J90" s="261"/>
      <c r="K90" s="357">
        <f t="shared" si="8"/>
        <v>0</v>
      </c>
      <c r="L90" s="357">
        <f t="shared" si="9"/>
        <v>0</v>
      </c>
      <c r="M90" s="358">
        <f t="shared" si="10"/>
        <v>0</v>
      </c>
      <c r="N90" s="358">
        <f t="shared" si="11"/>
        <v>0</v>
      </c>
      <c r="O90" s="358">
        <f t="shared" si="12"/>
        <v>0</v>
      </c>
      <c r="P90" s="359" t="str">
        <f t="shared" si="13"/>
        <v>Valid</v>
      </c>
      <c r="Q90" s="261"/>
      <c r="R90" s="261"/>
      <c r="S90" s="261"/>
      <c r="T90" s="261"/>
      <c r="U90" s="299"/>
    </row>
    <row r="91" spans="2:21" ht="15" customHeight="1" thickBot="1" x14ac:dyDescent="0.4">
      <c r="B91" s="319">
        <f t="shared" si="7"/>
        <v>81</v>
      </c>
      <c r="C91" s="409"/>
      <c r="D91" s="405"/>
      <c r="E91" s="222"/>
      <c r="F91" s="222"/>
      <c r="G91" s="261"/>
      <c r="H91" s="509" t="str">
        <f t="shared" si="6"/>
        <v/>
      </c>
      <c r="I91" s="261"/>
      <c r="J91" s="261"/>
      <c r="K91" s="357">
        <f t="shared" si="8"/>
        <v>0</v>
      </c>
      <c r="L91" s="357">
        <f t="shared" si="9"/>
        <v>0</v>
      </c>
      <c r="M91" s="358">
        <f t="shared" si="10"/>
        <v>0</v>
      </c>
      <c r="N91" s="358">
        <f t="shared" si="11"/>
        <v>0</v>
      </c>
      <c r="O91" s="358">
        <f t="shared" si="12"/>
        <v>0</v>
      </c>
      <c r="P91" s="359" t="str">
        <f t="shared" si="13"/>
        <v>Valid</v>
      </c>
      <c r="Q91" s="261"/>
      <c r="R91" s="261"/>
      <c r="S91" s="261"/>
      <c r="T91" s="261"/>
      <c r="U91" s="299"/>
    </row>
    <row r="92" spans="2:21" ht="15" customHeight="1" thickBot="1" x14ac:dyDescent="0.4">
      <c r="B92" s="319">
        <f t="shared" si="7"/>
        <v>82</v>
      </c>
      <c r="C92" s="409"/>
      <c r="D92" s="405"/>
      <c r="E92" s="222"/>
      <c r="F92" s="222"/>
      <c r="G92" s="261"/>
      <c r="H92" s="509" t="str">
        <f t="shared" si="6"/>
        <v/>
      </c>
      <c r="I92" s="261"/>
      <c r="J92" s="261"/>
      <c r="K92" s="357">
        <f t="shared" si="8"/>
        <v>0</v>
      </c>
      <c r="L92" s="357">
        <f t="shared" si="9"/>
        <v>0</v>
      </c>
      <c r="M92" s="358">
        <f t="shared" si="10"/>
        <v>0</v>
      </c>
      <c r="N92" s="358">
        <f t="shared" si="11"/>
        <v>0</v>
      </c>
      <c r="O92" s="358">
        <f t="shared" si="12"/>
        <v>0</v>
      </c>
      <c r="P92" s="359" t="str">
        <f t="shared" si="13"/>
        <v>Valid</v>
      </c>
      <c r="Q92" s="261"/>
      <c r="R92" s="261"/>
      <c r="S92" s="261"/>
      <c r="T92" s="261"/>
      <c r="U92" s="299"/>
    </row>
    <row r="93" spans="2:21" ht="15" customHeight="1" thickBot="1" x14ac:dyDescent="0.4">
      <c r="B93" s="319">
        <f t="shared" si="7"/>
        <v>83</v>
      </c>
      <c r="C93" s="409"/>
      <c r="D93" s="405"/>
      <c r="E93" s="222"/>
      <c r="F93" s="222"/>
      <c r="G93" s="261"/>
      <c r="H93" s="509" t="str">
        <f t="shared" si="6"/>
        <v/>
      </c>
      <c r="I93" s="261"/>
      <c r="J93" s="261"/>
      <c r="K93" s="357">
        <f t="shared" si="8"/>
        <v>0</v>
      </c>
      <c r="L93" s="357">
        <f t="shared" si="9"/>
        <v>0</v>
      </c>
      <c r="M93" s="358">
        <f t="shared" si="10"/>
        <v>0</v>
      </c>
      <c r="N93" s="358">
        <f t="shared" si="11"/>
        <v>0</v>
      </c>
      <c r="O93" s="358">
        <f t="shared" si="12"/>
        <v>0</v>
      </c>
      <c r="P93" s="359" t="str">
        <f t="shared" si="13"/>
        <v>Valid</v>
      </c>
      <c r="Q93" s="261"/>
      <c r="R93" s="261"/>
      <c r="S93" s="261"/>
      <c r="T93" s="261"/>
      <c r="U93" s="299"/>
    </row>
    <row r="94" spans="2:21" ht="15" customHeight="1" thickBot="1" x14ac:dyDescent="0.4">
      <c r="B94" s="319">
        <f t="shared" si="7"/>
        <v>84</v>
      </c>
      <c r="C94" s="409"/>
      <c r="D94" s="405"/>
      <c r="E94" s="222"/>
      <c r="F94" s="222"/>
      <c r="G94" s="261"/>
      <c r="H94" s="509" t="str">
        <f t="shared" si="6"/>
        <v/>
      </c>
      <c r="I94" s="261"/>
      <c r="J94" s="261"/>
      <c r="K94" s="357">
        <f t="shared" si="8"/>
        <v>0</v>
      </c>
      <c r="L94" s="357">
        <f t="shared" si="9"/>
        <v>0</v>
      </c>
      <c r="M94" s="358">
        <f t="shared" si="10"/>
        <v>0</v>
      </c>
      <c r="N94" s="358">
        <f t="shared" si="11"/>
        <v>0</v>
      </c>
      <c r="O94" s="358">
        <f t="shared" si="12"/>
        <v>0</v>
      </c>
      <c r="P94" s="359" t="str">
        <f t="shared" si="13"/>
        <v>Valid</v>
      </c>
      <c r="Q94" s="261"/>
      <c r="R94" s="261"/>
      <c r="S94" s="261"/>
      <c r="T94" s="261"/>
      <c r="U94" s="299"/>
    </row>
    <row r="95" spans="2:21" ht="15" customHeight="1" thickBot="1" x14ac:dyDescent="0.4">
      <c r="B95" s="319">
        <f t="shared" si="7"/>
        <v>85</v>
      </c>
      <c r="C95" s="409"/>
      <c r="D95" s="405"/>
      <c r="E95" s="222"/>
      <c r="F95" s="222"/>
      <c r="G95" s="261"/>
      <c r="H95" s="509" t="str">
        <f t="shared" si="6"/>
        <v/>
      </c>
      <c r="I95" s="261"/>
      <c r="J95" s="261"/>
      <c r="K95" s="357">
        <f t="shared" si="8"/>
        <v>0</v>
      </c>
      <c r="L95" s="357">
        <f t="shared" si="9"/>
        <v>0</v>
      </c>
      <c r="M95" s="358">
        <f t="shared" si="10"/>
        <v>0</v>
      </c>
      <c r="N95" s="358">
        <f t="shared" si="11"/>
        <v>0</v>
      </c>
      <c r="O95" s="358">
        <f t="shared" si="12"/>
        <v>0</v>
      </c>
      <c r="P95" s="359" t="str">
        <f t="shared" si="13"/>
        <v>Valid</v>
      </c>
      <c r="Q95" s="261"/>
      <c r="R95" s="261"/>
      <c r="S95" s="261"/>
      <c r="T95" s="261"/>
      <c r="U95" s="299"/>
    </row>
    <row r="96" spans="2:21" s="492" customFormat="1" ht="15" customHeight="1" thickBot="1" x14ac:dyDescent="0.4">
      <c r="B96" s="319">
        <f>B95+1</f>
        <v>86</v>
      </c>
      <c r="C96" s="409"/>
      <c r="D96" s="222"/>
      <c r="E96" s="222"/>
      <c r="F96" s="222"/>
      <c r="G96" s="261"/>
      <c r="H96" s="509" t="str">
        <f t="shared" si="6"/>
        <v/>
      </c>
      <c r="I96" s="261"/>
      <c r="J96" s="261"/>
      <c r="K96" s="360">
        <f t="shared" si="8"/>
        <v>0</v>
      </c>
      <c r="L96" s="360">
        <f t="shared" si="9"/>
        <v>0</v>
      </c>
      <c r="M96" s="361">
        <f t="shared" si="10"/>
        <v>0</v>
      </c>
      <c r="N96" s="361">
        <f t="shared" si="11"/>
        <v>0</v>
      </c>
      <c r="O96" s="361">
        <f t="shared" si="12"/>
        <v>0</v>
      </c>
      <c r="P96" s="362" t="str">
        <f t="shared" si="13"/>
        <v>Valid</v>
      </c>
      <c r="Q96" s="261"/>
      <c r="R96" s="261"/>
      <c r="S96" s="261"/>
      <c r="T96" s="261"/>
      <c r="U96" s="299"/>
    </row>
    <row r="97" spans="2:21" s="492" customFormat="1" ht="15" customHeight="1" thickBot="1" x14ac:dyDescent="0.4">
      <c r="B97" s="319">
        <f>B96+1</f>
        <v>87</v>
      </c>
      <c r="C97" s="409"/>
      <c r="D97" s="222"/>
      <c r="E97" s="222"/>
      <c r="F97" s="222"/>
      <c r="G97" s="261"/>
      <c r="H97" s="509" t="str">
        <f t="shared" si="6"/>
        <v/>
      </c>
      <c r="I97" s="261"/>
      <c r="J97" s="261"/>
      <c r="K97" s="360">
        <f t="shared" si="8"/>
        <v>0</v>
      </c>
      <c r="L97" s="360">
        <f t="shared" si="9"/>
        <v>0</v>
      </c>
      <c r="M97" s="361">
        <f t="shared" si="10"/>
        <v>0</v>
      </c>
      <c r="N97" s="361">
        <f t="shared" si="11"/>
        <v>0</v>
      </c>
      <c r="O97" s="361">
        <f t="shared" si="12"/>
        <v>0</v>
      </c>
      <c r="P97" s="362" t="str">
        <f t="shared" si="13"/>
        <v>Valid</v>
      </c>
      <c r="Q97" s="261"/>
      <c r="R97" s="261"/>
      <c r="S97" s="261"/>
      <c r="T97" s="261"/>
      <c r="U97" s="299"/>
    </row>
    <row r="98" spans="2:21" s="492" customFormat="1" ht="15" customHeight="1" thickBot="1" x14ac:dyDescent="0.4">
      <c r="B98" s="319">
        <f>B97+1</f>
        <v>88</v>
      </c>
      <c r="C98" s="409"/>
      <c r="D98" s="405"/>
      <c r="E98" s="222"/>
      <c r="F98" s="222"/>
      <c r="G98" s="261"/>
      <c r="H98" s="509" t="str">
        <f t="shared" ref="H98:H106" si="29">IF(P98="Invalid","Missing data, please fill out all fields (b) to (g)","")</f>
        <v/>
      </c>
      <c r="I98" s="261"/>
      <c r="J98" s="261"/>
      <c r="K98" s="357">
        <f t="shared" ref="K98:K106" si="30">--(C98&lt;&gt;"")</f>
        <v>0</v>
      </c>
      <c r="L98" s="357">
        <f t="shared" ref="L98:L106" si="31">--(D98&lt;&gt;"")</f>
        <v>0</v>
      </c>
      <c r="M98" s="358">
        <f t="shared" ref="M98:M106" si="32">IF(OR(E98="Please choose an option:",E98=""),0,1)</f>
        <v>0</v>
      </c>
      <c r="N98" s="358">
        <f t="shared" ref="N98:N106" si="33">IF(OR(F98="Please choose an option:",F98=""),0,1)</f>
        <v>0</v>
      </c>
      <c r="O98" s="358">
        <f t="shared" ref="O98:O106" si="34">SUM(K98:N98)</f>
        <v>0</v>
      </c>
      <c r="P98" s="359" t="str">
        <f t="shared" ref="P98:P106" si="35">IF(OR(O98=4,O98=0), "Valid", "Invalid")</f>
        <v>Valid</v>
      </c>
      <c r="Q98" s="261"/>
      <c r="R98" s="261"/>
      <c r="S98" s="261"/>
      <c r="T98" s="261"/>
      <c r="U98" s="299"/>
    </row>
    <row r="99" spans="2:21" s="492" customFormat="1" ht="15" customHeight="1" thickBot="1" x14ac:dyDescent="0.4">
      <c r="B99" s="319">
        <f t="shared" ref="B99:B106" si="36">B98+1</f>
        <v>89</v>
      </c>
      <c r="C99" s="409"/>
      <c r="D99" s="405"/>
      <c r="E99" s="222"/>
      <c r="F99" s="222"/>
      <c r="G99" s="261"/>
      <c r="H99" s="509" t="str">
        <f t="shared" si="29"/>
        <v/>
      </c>
      <c r="I99" s="261"/>
      <c r="J99" s="261"/>
      <c r="K99" s="357">
        <f t="shared" si="30"/>
        <v>0</v>
      </c>
      <c r="L99" s="357">
        <f t="shared" si="31"/>
        <v>0</v>
      </c>
      <c r="M99" s="358">
        <f t="shared" si="32"/>
        <v>0</v>
      </c>
      <c r="N99" s="358">
        <f t="shared" si="33"/>
        <v>0</v>
      </c>
      <c r="O99" s="358">
        <f t="shared" si="34"/>
        <v>0</v>
      </c>
      <c r="P99" s="359" t="str">
        <f t="shared" si="35"/>
        <v>Valid</v>
      </c>
      <c r="Q99" s="261"/>
      <c r="R99" s="261"/>
      <c r="S99" s="261"/>
      <c r="T99" s="261"/>
      <c r="U99" s="299"/>
    </row>
    <row r="100" spans="2:21" s="492" customFormat="1" ht="15" customHeight="1" thickBot="1" x14ac:dyDescent="0.4">
      <c r="B100" s="319">
        <f t="shared" si="36"/>
        <v>90</v>
      </c>
      <c r="C100" s="409"/>
      <c r="D100" s="405"/>
      <c r="E100" s="222"/>
      <c r="F100" s="222"/>
      <c r="G100" s="261"/>
      <c r="H100" s="509" t="str">
        <f t="shared" si="29"/>
        <v/>
      </c>
      <c r="I100" s="261"/>
      <c r="J100" s="261"/>
      <c r="K100" s="357">
        <f t="shared" si="30"/>
        <v>0</v>
      </c>
      <c r="L100" s="357">
        <f t="shared" si="31"/>
        <v>0</v>
      </c>
      <c r="M100" s="358">
        <f t="shared" si="32"/>
        <v>0</v>
      </c>
      <c r="N100" s="358">
        <f t="shared" si="33"/>
        <v>0</v>
      </c>
      <c r="O100" s="358">
        <f t="shared" si="34"/>
        <v>0</v>
      </c>
      <c r="P100" s="359" t="str">
        <f t="shared" si="35"/>
        <v>Valid</v>
      </c>
      <c r="Q100" s="261"/>
      <c r="R100" s="261"/>
      <c r="S100" s="261"/>
      <c r="T100" s="261"/>
      <c r="U100" s="299"/>
    </row>
    <row r="101" spans="2:21" s="492" customFormat="1" ht="15" customHeight="1" thickBot="1" x14ac:dyDescent="0.4">
      <c r="B101" s="319">
        <f t="shared" si="36"/>
        <v>91</v>
      </c>
      <c r="C101" s="409"/>
      <c r="D101" s="405"/>
      <c r="E101" s="222"/>
      <c r="F101" s="222"/>
      <c r="G101" s="261"/>
      <c r="H101" s="509" t="str">
        <f t="shared" si="29"/>
        <v/>
      </c>
      <c r="I101" s="261"/>
      <c r="J101" s="261"/>
      <c r="K101" s="357">
        <f t="shared" si="30"/>
        <v>0</v>
      </c>
      <c r="L101" s="357">
        <f t="shared" si="31"/>
        <v>0</v>
      </c>
      <c r="M101" s="358">
        <f t="shared" si="32"/>
        <v>0</v>
      </c>
      <c r="N101" s="358">
        <f t="shared" si="33"/>
        <v>0</v>
      </c>
      <c r="O101" s="358">
        <f t="shared" si="34"/>
        <v>0</v>
      </c>
      <c r="P101" s="359" t="str">
        <f t="shared" si="35"/>
        <v>Valid</v>
      </c>
      <c r="Q101" s="261"/>
      <c r="R101" s="261"/>
      <c r="S101" s="261"/>
      <c r="T101" s="261"/>
      <c r="U101" s="299"/>
    </row>
    <row r="102" spans="2:21" s="492" customFormat="1" ht="15" customHeight="1" thickBot="1" x14ac:dyDescent="0.4">
      <c r="B102" s="319">
        <f t="shared" si="36"/>
        <v>92</v>
      </c>
      <c r="C102" s="409"/>
      <c r="D102" s="405"/>
      <c r="E102" s="222"/>
      <c r="F102" s="222"/>
      <c r="G102" s="261"/>
      <c r="H102" s="509" t="str">
        <f t="shared" si="29"/>
        <v/>
      </c>
      <c r="I102" s="261"/>
      <c r="J102" s="261"/>
      <c r="K102" s="357">
        <f t="shared" si="30"/>
        <v>0</v>
      </c>
      <c r="L102" s="357">
        <f t="shared" si="31"/>
        <v>0</v>
      </c>
      <c r="M102" s="358">
        <f t="shared" si="32"/>
        <v>0</v>
      </c>
      <c r="N102" s="358">
        <f t="shared" si="33"/>
        <v>0</v>
      </c>
      <c r="O102" s="358">
        <f t="shared" si="34"/>
        <v>0</v>
      </c>
      <c r="P102" s="359" t="str">
        <f t="shared" si="35"/>
        <v>Valid</v>
      </c>
      <c r="Q102" s="261"/>
      <c r="R102" s="261"/>
      <c r="S102" s="261"/>
      <c r="T102" s="261"/>
      <c r="U102" s="299"/>
    </row>
    <row r="103" spans="2:21" s="492" customFormat="1" ht="15" customHeight="1" thickBot="1" x14ac:dyDescent="0.4">
      <c r="B103" s="319">
        <f t="shared" si="36"/>
        <v>93</v>
      </c>
      <c r="C103" s="409"/>
      <c r="D103" s="405"/>
      <c r="E103" s="222"/>
      <c r="F103" s="222"/>
      <c r="G103" s="261"/>
      <c r="H103" s="509" t="str">
        <f t="shared" si="29"/>
        <v/>
      </c>
      <c r="I103" s="261"/>
      <c r="J103" s="261"/>
      <c r="K103" s="357">
        <f t="shared" si="30"/>
        <v>0</v>
      </c>
      <c r="L103" s="357">
        <f t="shared" si="31"/>
        <v>0</v>
      </c>
      <c r="M103" s="358">
        <f t="shared" si="32"/>
        <v>0</v>
      </c>
      <c r="N103" s="358">
        <f t="shared" si="33"/>
        <v>0</v>
      </c>
      <c r="O103" s="358">
        <f t="shared" si="34"/>
        <v>0</v>
      </c>
      <c r="P103" s="359" t="str">
        <f t="shared" si="35"/>
        <v>Valid</v>
      </c>
      <c r="Q103" s="261"/>
      <c r="R103" s="261"/>
      <c r="S103" s="261"/>
      <c r="T103" s="261"/>
      <c r="U103" s="299"/>
    </row>
    <row r="104" spans="2:21" s="492" customFormat="1" ht="15" customHeight="1" thickBot="1" x14ac:dyDescent="0.4">
      <c r="B104" s="319">
        <f t="shared" si="36"/>
        <v>94</v>
      </c>
      <c r="C104" s="409"/>
      <c r="D104" s="405"/>
      <c r="E104" s="222"/>
      <c r="F104" s="222"/>
      <c r="G104" s="261"/>
      <c r="H104" s="509" t="str">
        <f t="shared" si="29"/>
        <v/>
      </c>
      <c r="I104" s="261"/>
      <c r="J104" s="261"/>
      <c r="K104" s="357">
        <f t="shared" si="30"/>
        <v>0</v>
      </c>
      <c r="L104" s="357">
        <f t="shared" si="31"/>
        <v>0</v>
      </c>
      <c r="M104" s="358">
        <f t="shared" si="32"/>
        <v>0</v>
      </c>
      <c r="N104" s="358">
        <f t="shared" si="33"/>
        <v>0</v>
      </c>
      <c r="O104" s="358">
        <f t="shared" si="34"/>
        <v>0</v>
      </c>
      <c r="P104" s="359" t="str">
        <f t="shared" si="35"/>
        <v>Valid</v>
      </c>
      <c r="Q104" s="261"/>
      <c r="R104" s="261"/>
      <c r="S104" s="261"/>
      <c r="T104" s="261"/>
      <c r="U104" s="299"/>
    </row>
    <row r="105" spans="2:21" s="492" customFormat="1" ht="15" customHeight="1" thickBot="1" x14ac:dyDescent="0.4">
      <c r="B105" s="319">
        <f t="shared" si="36"/>
        <v>95</v>
      </c>
      <c r="C105" s="409"/>
      <c r="D105" s="405"/>
      <c r="E105" s="222"/>
      <c r="F105" s="222"/>
      <c r="G105" s="261"/>
      <c r="H105" s="509" t="str">
        <f t="shared" si="29"/>
        <v/>
      </c>
      <c r="I105" s="261"/>
      <c r="J105" s="261"/>
      <c r="K105" s="357">
        <f t="shared" si="30"/>
        <v>0</v>
      </c>
      <c r="L105" s="357">
        <f t="shared" si="31"/>
        <v>0</v>
      </c>
      <c r="M105" s="358">
        <f t="shared" si="32"/>
        <v>0</v>
      </c>
      <c r="N105" s="358">
        <f t="shared" si="33"/>
        <v>0</v>
      </c>
      <c r="O105" s="358">
        <f t="shared" si="34"/>
        <v>0</v>
      </c>
      <c r="P105" s="359" t="str">
        <f t="shared" si="35"/>
        <v>Valid</v>
      </c>
      <c r="Q105" s="261"/>
      <c r="R105" s="261"/>
      <c r="S105" s="261"/>
      <c r="T105" s="261"/>
      <c r="U105" s="299"/>
    </row>
    <row r="106" spans="2:21" s="492" customFormat="1" ht="15" customHeight="1" thickBot="1" x14ac:dyDescent="0.4">
      <c r="B106" s="319">
        <f t="shared" si="36"/>
        <v>96</v>
      </c>
      <c r="C106" s="409"/>
      <c r="D106" s="405"/>
      <c r="E106" s="222"/>
      <c r="F106" s="222"/>
      <c r="G106" s="261"/>
      <c r="H106" s="509" t="str">
        <f t="shared" si="29"/>
        <v/>
      </c>
      <c r="I106" s="261"/>
      <c r="J106" s="261"/>
      <c r="K106" s="357">
        <f t="shared" si="30"/>
        <v>0</v>
      </c>
      <c r="L106" s="357">
        <f t="shared" si="31"/>
        <v>0</v>
      </c>
      <c r="M106" s="358">
        <f t="shared" si="32"/>
        <v>0</v>
      </c>
      <c r="N106" s="358">
        <f t="shared" si="33"/>
        <v>0</v>
      </c>
      <c r="O106" s="358">
        <f t="shared" si="34"/>
        <v>0</v>
      </c>
      <c r="P106" s="359" t="str">
        <f t="shared" si="35"/>
        <v>Valid</v>
      </c>
      <c r="Q106" s="261"/>
      <c r="R106" s="261"/>
      <c r="S106" s="261"/>
      <c r="T106" s="261"/>
      <c r="U106" s="299"/>
    </row>
    <row r="107" spans="2:21" s="492" customFormat="1" ht="15" customHeight="1" thickBot="1" x14ac:dyDescent="0.4">
      <c r="B107" s="319">
        <f>B106+1</f>
        <v>97</v>
      </c>
      <c r="C107" s="409"/>
      <c r="D107" s="222"/>
      <c r="E107" s="222"/>
      <c r="F107" s="222"/>
      <c r="G107" s="261"/>
      <c r="H107" s="509" t="str">
        <f t="shared" ref="H107:H109" si="37">IF(P107="Invalid","Missing data, please fill out all fields (b) to (g)","")</f>
        <v/>
      </c>
      <c r="I107" s="261"/>
      <c r="J107" s="261"/>
      <c r="K107" s="360">
        <f t="shared" ref="K107:K109" si="38">--(C107&lt;&gt;"")</f>
        <v>0</v>
      </c>
      <c r="L107" s="360">
        <f t="shared" ref="L107:L109" si="39">--(D107&lt;&gt;"")</f>
        <v>0</v>
      </c>
      <c r="M107" s="361">
        <f t="shared" ref="M107:M109" si="40">IF(OR(E107="Please choose an option:",E107=""),0,1)</f>
        <v>0</v>
      </c>
      <c r="N107" s="361">
        <f t="shared" ref="N107:N109" si="41">IF(OR(F107="Please choose an option:",F107=""),0,1)</f>
        <v>0</v>
      </c>
      <c r="O107" s="361">
        <f t="shared" ref="O107:O109" si="42">SUM(K107:N107)</f>
        <v>0</v>
      </c>
      <c r="P107" s="362" t="str">
        <f t="shared" ref="P107:P109" si="43">IF(OR(O107=4,O107=0), "Valid", "Invalid")</f>
        <v>Valid</v>
      </c>
      <c r="Q107" s="261"/>
      <c r="R107" s="261"/>
      <c r="S107" s="261"/>
      <c r="T107" s="261"/>
      <c r="U107" s="299"/>
    </row>
    <row r="108" spans="2:21" s="492" customFormat="1" ht="15" customHeight="1" thickBot="1" x14ac:dyDescent="0.4">
      <c r="B108" s="319">
        <f>B107+1</f>
        <v>98</v>
      </c>
      <c r="C108" s="409"/>
      <c r="D108" s="222"/>
      <c r="E108" s="222"/>
      <c r="F108" s="222"/>
      <c r="G108" s="261"/>
      <c r="H108" s="509" t="str">
        <f t="shared" ref="H108" si="44">IF(P108="Invalid","Missing data, please fill out all fields (b) to (g)","")</f>
        <v/>
      </c>
      <c r="I108" s="261"/>
      <c r="J108" s="261"/>
      <c r="K108" s="360">
        <f t="shared" ref="K108" si="45">--(C108&lt;&gt;"")</f>
        <v>0</v>
      </c>
      <c r="L108" s="360">
        <f t="shared" ref="L108" si="46">--(D108&lt;&gt;"")</f>
        <v>0</v>
      </c>
      <c r="M108" s="361">
        <f t="shared" ref="M108" si="47">IF(OR(E108="Please choose an option:",E108=""),0,1)</f>
        <v>0</v>
      </c>
      <c r="N108" s="361">
        <f t="shared" ref="N108" si="48">IF(OR(F108="Please choose an option:",F108=""),0,1)</f>
        <v>0</v>
      </c>
      <c r="O108" s="361">
        <f t="shared" ref="O108" si="49">SUM(K108:N108)</f>
        <v>0</v>
      </c>
      <c r="P108" s="362" t="str">
        <f t="shared" ref="P108" si="50">IF(OR(O108=4,O108=0), "Valid", "Invalid")</f>
        <v>Valid</v>
      </c>
      <c r="Q108" s="261"/>
      <c r="R108" s="261"/>
      <c r="S108" s="261"/>
      <c r="T108" s="261"/>
      <c r="U108" s="299"/>
    </row>
    <row r="109" spans="2:21" s="492" customFormat="1" ht="15" customHeight="1" thickBot="1" x14ac:dyDescent="0.4">
      <c r="B109" s="319">
        <f>B108+1</f>
        <v>99</v>
      </c>
      <c r="C109" s="409"/>
      <c r="D109" s="222"/>
      <c r="E109" s="222"/>
      <c r="F109" s="222"/>
      <c r="G109" s="261"/>
      <c r="H109" s="509" t="str">
        <f t="shared" si="37"/>
        <v/>
      </c>
      <c r="I109" s="261"/>
      <c r="J109" s="261"/>
      <c r="K109" s="360">
        <f t="shared" si="38"/>
        <v>0</v>
      </c>
      <c r="L109" s="360">
        <f t="shared" si="39"/>
        <v>0</v>
      </c>
      <c r="M109" s="361">
        <f t="shared" si="40"/>
        <v>0</v>
      </c>
      <c r="N109" s="361">
        <f t="shared" si="41"/>
        <v>0</v>
      </c>
      <c r="O109" s="361">
        <f t="shared" si="42"/>
        <v>0</v>
      </c>
      <c r="P109" s="362" t="str">
        <f t="shared" si="43"/>
        <v>Valid</v>
      </c>
      <c r="Q109" s="261"/>
      <c r="R109" s="261"/>
      <c r="S109" s="261"/>
      <c r="T109" s="261"/>
      <c r="U109" s="299"/>
    </row>
    <row r="110" spans="2:21" ht="15" customHeight="1" thickBot="1" x14ac:dyDescent="0.4">
      <c r="B110" s="319">
        <f>B109+1</f>
        <v>100</v>
      </c>
      <c r="C110" s="222"/>
      <c r="D110" s="222"/>
      <c r="E110" s="222"/>
      <c r="F110" s="222"/>
      <c r="G110" s="261"/>
      <c r="H110" s="509" t="str">
        <f t="shared" si="6"/>
        <v/>
      </c>
      <c r="I110" s="261"/>
      <c r="J110" s="261"/>
      <c r="K110" s="360">
        <f t="shared" si="8"/>
        <v>0</v>
      </c>
      <c r="L110" s="360">
        <f t="shared" si="9"/>
        <v>0</v>
      </c>
      <c r="M110" s="361">
        <f t="shared" si="10"/>
        <v>0</v>
      </c>
      <c r="N110" s="361">
        <f t="shared" si="11"/>
        <v>0</v>
      </c>
      <c r="O110" s="361">
        <f t="shared" si="12"/>
        <v>0</v>
      </c>
      <c r="P110" s="362" t="str">
        <f t="shared" si="13"/>
        <v>Valid</v>
      </c>
      <c r="Q110" s="261"/>
      <c r="R110" s="261"/>
      <c r="S110" s="261"/>
      <c r="T110" s="261"/>
      <c r="U110" s="299"/>
    </row>
    <row r="111" spans="2:21" x14ac:dyDescent="0.35">
      <c r="B111" s="352"/>
      <c r="C111" s="261"/>
      <c r="D111" s="261"/>
      <c r="E111" s="261"/>
      <c r="F111" s="261"/>
      <c r="G111" s="261"/>
      <c r="H111" s="299"/>
      <c r="I111" s="261"/>
      <c r="J111" s="261"/>
      <c r="K111" s="261"/>
      <c r="L111" s="261"/>
      <c r="M111" s="261"/>
      <c r="N111" s="261"/>
      <c r="O111" s="261"/>
      <c r="P111" s="261"/>
      <c r="Q111" s="261"/>
      <c r="R111" s="261"/>
      <c r="S111" s="261"/>
      <c r="T111" s="261"/>
      <c r="U111" s="299"/>
    </row>
    <row r="112" spans="2:21" x14ac:dyDescent="0.35">
      <c r="B112" s="352"/>
      <c r="C112" s="261"/>
      <c r="D112" s="261"/>
      <c r="E112" s="261"/>
      <c r="F112" s="261"/>
      <c r="G112" s="261"/>
      <c r="H112" s="299"/>
      <c r="I112" s="261"/>
      <c r="J112" s="261"/>
      <c r="K112" s="261"/>
      <c r="L112" s="261"/>
      <c r="M112" s="261"/>
      <c r="N112" s="261"/>
      <c r="O112" s="261"/>
      <c r="P112" s="261"/>
      <c r="Q112" s="261"/>
      <c r="R112" s="261"/>
      <c r="S112" s="261"/>
      <c r="T112" s="261"/>
      <c r="U112" s="299"/>
    </row>
    <row r="113" spans="2:22" ht="15" thickBot="1" x14ac:dyDescent="0.4">
      <c r="B113" s="335"/>
      <c r="C113" s="274"/>
      <c r="D113" s="502"/>
      <c r="E113" s="502"/>
      <c r="F113" s="502"/>
      <c r="G113" s="502"/>
      <c r="H113" s="303"/>
      <c r="I113" s="502"/>
      <c r="J113" s="262"/>
      <c r="K113" s="262"/>
      <c r="L113" s="262"/>
      <c r="M113" s="262"/>
      <c r="N113" s="262"/>
      <c r="O113" s="262"/>
      <c r="P113" s="262"/>
      <c r="Q113" s="262"/>
      <c r="R113" s="262"/>
      <c r="S113" s="262"/>
      <c r="T113" s="262"/>
      <c r="U113" s="303"/>
    </row>
    <row r="114" spans="2:22" ht="15.75" customHeight="1" x14ac:dyDescent="0.35"/>
    <row r="115" spans="2:22" ht="15.75" customHeight="1" x14ac:dyDescent="0.35"/>
    <row r="116" spans="2:22" ht="15.75" customHeight="1" x14ac:dyDescent="0.35"/>
    <row r="117" spans="2:22" ht="15.75" customHeight="1" x14ac:dyDescent="0.35">
      <c r="V117" s="39"/>
    </row>
    <row r="118" spans="2:22" ht="25.5" customHeight="1" x14ac:dyDescent="0.35">
      <c r="V118" s="39"/>
    </row>
    <row r="119" spans="2:22" ht="15.75" customHeight="1" x14ac:dyDescent="0.35">
      <c r="V119" s="39"/>
    </row>
    <row r="120" spans="2:22" ht="25.5" customHeight="1" x14ac:dyDescent="0.35">
      <c r="V120" s="39"/>
    </row>
    <row r="121" spans="2:22" ht="15.75" customHeight="1" x14ac:dyDescent="0.35">
      <c r="V121" s="39"/>
    </row>
    <row r="122" spans="2:22" ht="15" customHeight="1" x14ac:dyDescent="0.35"/>
    <row r="123" spans="2:22" ht="15" customHeight="1" x14ac:dyDescent="0.35"/>
    <row r="124" spans="2:22" ht="15" customHeight="1" x14ac:dyDescent="0.35"/>
    <row r="125" spans="2:22" ht="15" customHeight="1" x14ac:dyDescent="0.35"/>
    <row r="127" spans="2:22" ht="15" customHeight="1" x14ac:dyDescent="0.35"/>
    <row r="128" spans="2:22" ht="15" customHeight="1" x14ac:dyDescent="0.35"/>
    <row r="129" ht="15" customHeight="1" x14ac:dyDescent="0.35"/>
    <row r="131" ht="15" customHeight="1" x14ac:dyDescent="0.35"/>
  </sheetData>
  <sheetProtection algorithmName="SHA-512" hashValue="W1XdaS2tTJ5KIJHyDrcc1xvG2yyXrW9E6Odmcn23xjs94ej5r4G6n7QUNmm7eIqCAf+JBoIHeqrNxsA4LsRtJg==" saltValue="LpmPSerSyojTsNTNpgtWUw==" spinCount="100000" sheet="1" selectLockedCells="1"/>
  <mergeCells count="6">
    <mergeCell ref="C8:F8"/>
    <mergeCell ref="B4:B5"/>
    <mergeCell ref="C6:D6"/>
    <mergeCell ref="C4:E5"/>
    <mergeCell ref="B2:H2"/>
    <mergeCell ref="B3:H3"/>
  </mergeCells>
  <conditionalFormatting sqref="G4">
    <cfRule type="cellIs" dxfId="11" priority="1" stopIfTrue="1" operator="equal">
      <formula>"Valid"</formula>
    </cfRule>
    <cfRule type="cellIs" dxfId="10" priority="2" operator="equal">
      <formula>"Invalid"</formula>
    </cfRule>
  </conditionalFormatting>
  <conditionalFormatting sqref="O4">
    <cfRule type="cellIs" dxfId="9" priority="3" stopIfTrue="1" operator="equal">
      <formula>"Valid"</formula>
    </cfRule>
    <cfRule type="cellIs" dxfId="8" priority="4" operator="equal">
      <formula>"Invalid"</formula>
    </cfRule>
  </conditionalFormatting>
  <dataValidations count="1">
    <dataValidation type="custom" showInputMessage="1" showErrorMessage="1" errorTitle="Previous row is blank ?" error="All rows must be filled consecutively (no blank rows left in the middle)_x000a_" sqref="C12:C110">
      <formula1>NOT(ISBLANK(C11))</formula1>
    </dataValidation>
  </dataValidations>
  <pageMargins left="0.7" right="0.7" top="0.75" bottom="0.75" header="0.3" footer="0.3"/>
  <pageSetup paperSize="8" orientation="portrait" r:id="rId1"/>
  <headerFooter alignWithMargins="0">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 menu'!$C$20:$C$23</xm:f>
          </x14:formula1>
          <xm:sqref>E11:E110</xm:sqref>
        </x14:dataValidation>
        <x14:dataValidation type="list" allowBlank="1" showInputMessage="1" showErrorMessage="1">
          <x14:formula1>
            <xm:f>'Dropdown menu'!$C$18:$C$19</xm:f>
          </x14:formula1>
          <xm:sqref>F11:F110</xm:sqref>
        </x14:dataValidation>
        <x14:dataValidation type="list" allowBlank="1" showInputMessage="1" showErrorMessage="1">
          <x14:formula1>
            <xm:f>'Dropdown menu'!$C$16:$C$17</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XFC109"/>
  <sheetViews>
    <sheetView showGridLines="0" topLeftCell="A4" zoomScaleNormal="100" workbookViewId="0">
      <selection activeCell="G11" sqref="G11"/>
    </sheetView>
  </sheetViews>
  <sheetFormatPr defaultColWidth="0" defaultRowHeight="14.5" x14ac:dyDescent="0.35"/>
  <cols>
    <col min="1" max="1" width="4" style="60" customWidth="1"/>
    <col min="2" max="2" width="11.453125" style="149" customWidth="1"/>
    <col min="3" max="3" width="19.81640625" style="36" customWidth="1"/>
    <col min="4" max="4" width="20.1796875" style="60" customWidth="1"/>
    <col min="5" max="5" width="24" style="60" customWidth="1"/>
    <col min="6" max="6" width="23.1796875" style="60" customWidth="1"/>
    <col min="7" max="7" width="21.81640625" style="60" customWidth="1"/>
    <col min="8" max="8" width="8" style="60" bestFit="1" customWidth="1"/>
    <col min="9" max="9" width="156.1796875" style="60" customWidth="1"/>
    <col min="10" max="10" width="2.81640625" style="60" hidden="1"/>
    <col min="11" max="11" width="5.81640625" style="38" hidden="1"/>
    <col min="12" max="12" width="6.54296875" style="38" hidden="1"/>
    <col min="13" max="16" width="5.81640625" style="38" hidden="1"/>
    <col min="17" max="17" width="6.453125" style="38" hidden="1"/>
    <col min="18" max="18" width="14" style="60" hidden="1"/>
    <col min="19" max="19" width="23.81640625" style="60" hidden="1"/>
    <col min="20" max="20" width="14" style="60" hidden="1"/>
    <col min="21" max="16383" width="9.1796875" style="60" hidden="1"/>
    <col min="16384" max="16384" width="0.54296875" style="60" customWidth="1"/>
  </cols>
  <sheetData>
    <row r="1" spans="1:19" ht="15.75" customHeight="1" thickBot="1" x14ac:dyDescent="0.4">
      <c r="A1" s="34"/>
      <c r="B1" s="365"/>
    </row>
    <row r="2" spans="1:19" ht="23.15" customHeight="1" thickBot="1" x14ac:dyDescent="0.4">
      <c r="B2" s="547" t="s">
        <v>4</v>
      </c>
      <c r="C2" s="644"/>
      <c r="D2" s="644"/>
      <c r="E2" s="644"/>
      <c r="F2" s="644"/>
      <c r="G2" s="644"/>
      <c r="H2" s="644"/>
      <c r="I2" s="645"/>
      <c r="J2" s="511"/>
      <c r="K2" s="493"/>
      <c r="L2" s="493"/>
      <c r="M2" s="493"/>
      <c r="N2" s="493"/>
      <c r="O2" s="493"/>
      <c r="P2" s="493"/>
      <c r="Q2" s="493"/>
      <c r="R2" s="493"/>
      <c r="S2" s="500"/>
    </row>
    <row r="3" spans="1:19" ht="15.75" customHeight="1" thickBot="1" x14ac:dyDescent="0.4">
      <c r="B3" s="304"/>
      <c r="C3" s="582" t="s">
        <v>5</v>
      </c>
      <c r="D3" s="666"/>
      <c r="E3" s="666"/>
      <c r="F3" s="666"/>
      <c r="G3" s="666"/>
      <c r="H3" s="666"/>
      <c r="I3" s="667"/>
      <c r="J3" s="501"/>
      <c r="K3" s="501"/>
      <c r="L3" s="501"/>
      <c r="M3" s="501"/>
      <c r="N3" s="501"/>
      <c r="O3" s="496"/>
      <c r="P3" s="496"/>
      <c r="Q3" s="496"/>
      <c r="R3" s="496"/>
      <c r="S3" s="498"/>
    </row>
    <row r="4" spans="1:19" ht="19.5" customHeight="1" thickBot="1" x14ac:dyDescent="0.4">
      <c r="B4" s="580" t="s">
        <v>481</v>
      </c>
      <c r="C4" s="660" t="s">
        <v>63</v>
      </c>
      <c r="D4" s="660"/>
      <c r="E4" s="661"/>
      <c r="F4" s="322" t="s">
        <v>491</v>
      </c>
      <c r="G4" s="363" t="str">
        <f>IF( R5=0,"Valid","Invalid")</f>
        <v>Valid</v>
      </c>
      <c r="H4" s="278"/>
      <c r="I4" s="329"/>
      <c r="J4" s="278"/>
      <c r="K4" s="663" t="s">
        <v>404</v>
      </c>
      <c r="L4" s="664"/>
      <c r="M4" s="664"/>
      <c r="N4" s="664"/>
      <c r="O4" s="664"/>
      <c r="P4" s="664"/>
      <c r="Q4" s="664"/>
      <c r="R4" s="665"/>
      <c r="S4" s="316"/>
    </row>
    <row r="5" spans="1:19" ht="15" thickBot="1" x14ac:dyDescent="0.4">
      <c r="B5" s="662"/>
      <c r="C5" s="642"/>
      <c r="D5" s="642"/>
      <c r="E5" s="643"/>
      <c r="F5" s="495"/>
      <c r="G5" s="329"/>
      <c r="H5" s="435"/>
      <c r="I5" s="512"/>
      <c r="J5" s="428"/>
      <c r="K5" s="658" t="s">
        <v>492</v>
      </c>
      <c r="L5" s="659"/>
      <c r="M5" s="659"/>
      <c r="N5" s="659"/>
      <c r="O5" s="659"/>
      <c r="P5" s="659"/>
      <c r="Q5" s="659"/>
      <c r="R5" s="372">
        <f>COUNTIF(R11:R65,"Invalid")</f>
        <v>0</v>
      </c>
      <c r="S5" s="316"/>
    </row>
    <row r="6" spans="1:19" ht="24" customHeight="1" x14ac:dyDescent="0.4">
      <c r="B6" s="304"/>
      <c r="C6" s="367"/>
      <c r="D6" s="648"/>
      <c r="E6" s="649"/>
      <c r="F6" s="649"/>
      <c r="G6" s="650"/>
      <c r="H6" s="435"/>
      <c r="I6" s="513" t="str">
        <f>IF(R62="Invalid",CONCATENATE("The 'Total' row of column (b) should equal the number of retail clients specified in Q2(a)(i) i.e. should equal ",  Q2a_i_TotalNumber_MiFID_RetailClients),"")</f>
        <v/>
      </c>
      <c r="J6" s="499"/>
      <c r="K6" s="499"/>
      <c r="L6" s="499"/>
      <c r="M6" s="436"/>
      <c r="N6" s="437"/>
      <c r="O6" s="437"/>
      <c r="P6" s="437"/>
      <c r="Q6" s="437"/>
      <c r="R6" s="373"/>
      <c r="S6" s="316"/>
    </row>
    <row r="7" spans="1:19" ht="4.4000000000000004" customHeight="1" thickBot="1" x14ac:dyDescent="0.45">
      <c r="B7" s="368"/>
      <c r="C7" s="367"/>
      <c r="D7" s="651"/>
      <c r="E7" s="651"/>
      <c r="F7" s="651"/>
      <c r="G7" s="652"/>
      <c r="H7" s="435"/>
      <c r="I7" s="513"/>
      <c r="J7" s="499"/>
      <c r="K7" s="499"/>
      <c r="L7" s="499"/>
      <c r="M7" s="437"/>
      <c r="N7" s="437"/>
      <c r="O7" s="437"/>
      <c r="P7" s="437"/>
      <c r="Q7" s="437"/>
      <c r="R7" s="373"/>
      <c r="S7" s="316"/>
    </row>
    <row r="8" spans="1:19" ht="20.5" hidden="1" thickBot="1" x14ac:dyDescent="0.45">
      <c r="B8" s="368"/>
      <c r="C8" s="369"/>
      <c r="D8" s="653"/>
      <c r="E8" s="654"/>
      <c r="F8" s="654"/>
      <c r="G8" s="655"/>
      <c r="H8" s="435"/>
      <c r="I8" s="514"/>
      <c r="J8" s="428"/>
      <c r="K8" s="437"/>
      <c r="L8" s="437"/>
      <c r="M8" s="437"/>
      <c r="N8" s="437"/>
      <c r="O8" s="437"/>
      <c r="P8" s="437"/>
      <c r="Q8" s="437"/>
      <c r="R8" s="373"/>
      <c r="S8" s="316"/>
    </row>
    <row r="9" spans="1:19" ht="15" customHeight="1" thickBot="1" x14ac:dyDescent="0.4">
      <c r="B9" s="308"/>
      <c r="C9" s="313" t="s">
        <v>483</v>
      </c>
      <c r="D9" s="313" t="s">
        <v>484</v>
      </c>
      <c r="E9" s="313" t="s">
        <v>485</v>
      </c>
      <c r="F9" s="313" t="s">
        <v>486</v>
      </c>
      <c r="G9" s="313" t="s">
        <v>487</v>
      </c>
      <c r="H9" s="438"/>
      <c r="I9" s="514" t="str">
        <f>IF(R65="Invalid",CONCATENATE("The 'Total' row of column (e) should equal the value of client assets specified in Q2(a)(ii) i.e. ",   Q2a_ii, ""),"")</f>
        <v/>
      </c>
      <c r="J9" s="428"/>
      <c r="K9" s="439"/>
      <c r="L9" s="439"/>
      <c r="M9" s="439"/>
      <c r="N9" s="439"/>
      <c r="O9" s="440"/>
      <c r="P9" s="440"/>
      <c r="Q9" s="440"/>
      <c r="R9" s="374"/>
      <c r="S9" s="316"/>
    </row>
    <row r="10" spans="1:19" ht="93.65" customHeight="1" thickBot="1" x14ac:dyDescent="0.4">
      <c r="B10" s="334" t="s">
        <v>99</v>
      </c>
      <c r="C10" s="313" t="s">
        <v>24</v>
      </c>
      <c r="D10" s="313" t="s">
        <v>462</v>
      </c>
      <c r="E10" s="313" t="s">
        <v>460</v>
      </c>
      <c r="F10" s="313" t="s">
        <v>405</v>
      </c>
      <c r="G10" s="313" t="s">
        <v>461</v>
      </c>
      <c r="H10" s="438"/>
      <c r="I10" s="512"/>
      <c r="J10" s="428"/>
      <c r="K10" s="440" t="s">
        <v>403</v>
      </c>
      <c r="L10" s="440" t="s">
        <v>365</v>
      </c>
      <c r="M10" s="440" t="s">
        <v>355</v>
      </c>
      <c r="N10" s="440" t="s">
        <v>356</v>
      </c>
      <c r="O10" s="440" t="s">
        <v>357</v>
      </c>
      <c r="P10" s="440" t="s">
        <v>443</v>
      </c>
      <c r="Q10" s="440" t="s">
        <v>98</v>
      </c>
      <c r="R10" s="372" t="s">
        <v>360</v>
      </c>
      <c r="S10" s="316"/>
    </row>
    <row r="11" spans="1:19" ht="15" customHeight="1" thickBot="1" x14ac:dyDescent="0.4">
      <c r="B11" s="313">
        <v>1</v>
      </c>
      <c r="C11" s="222"/>
      <c r="D11" s="416"/>
      <c r="E11" s="402"/>
      <c r="F11" s="402"/>
      <c r="G11" s="402"/>
      <c r="H11" s="435"/>
      <c r="I11" s="514" t="str">
        <f>IF( AND(R11="Invalid",Q11&lt;&gt;5),"Missing data, please fill out all fields (a) to (e)", IF(AND(R11="Invalid",Q11=5),"Fill out all fields ensuring  (e) equals (c) + (d) ", ""))</f>
        <v/>
      </c>
      <c r="J11" s="441"/>
      <c r="K11" s="442">
        <f>IF(OR(C11="Please choose an option:",C11=""),0,1)</f>
        <v>0</v>
      </c>
      <c r="L11" s="442">
        <f>IF(ISNUMBER(D11),1,0)</f>
        <v>0</v>
      </c>
      <c r="M11" s="442">
        <f t="shared" ref="M11:O12" si="0">--(E11&lt;&gt;"")</f>
        <v>0</v>
      </c>
      <c r="N11" s="442">
        <f t="shared" si="0"/>
        <v>0</v>
      </c>
      <c r="O11" s="442">
        <f t="shared" si="0"/>
        <v>0</v>
      </c>
      <c r="P11" s="442">
        <f xml:space="preserve"> IF( AND(E11="",F11="",G11=""),0,IF(G11=SUM(E11,F11),1,0))</f>
        <v>0</v>
      </c>
      <c r="Q11" s="443">
        <f>SUM(K11:P11)</f>
        <v>0</v>
      </c>
      <c r="R11" s="375" t="str">
        <f>IF(OR(Q11=6,Q11=0), "Valid", "Invalid")</f>
        <v>Valid</v>
      </c>
      <c r="S11" s="24"/>
    </row>
    <row r="12" spans="1:19" ht="15" customHeight="1" thickBot="1" x14ac:dyDescent="0.4">
      <c r="B12" s="313">
        <f>B11+1</f>
        <v>2</v>
      </c>
      <c r="C12" s="222"/>
      <c r="D12" s="416"/>
      <c r="E12" s="402"/>
      <c r="F12" s="402"/>
      <c r="G12" s="402"/>
      <c r="H12" s="435"/>
      <c r="I12" s="514" t="str">
        <f t="shared" ref="I12:I60" si="1">IF( AND(R12="Invalid",Q12&lt;&gt;5),"Missing data, please fill out all fields (a) to (e)", IF(AND(R12="Invalid",Q12=5),"Fill out all fields ensuring  (e) equals (c) + (d) ", ""))</f>
        <v/>
      </c>
      <c r="J12" s="428"/>
      <c r="K12" s="442">
        <f t="shared" ref="K12:K60" si="2">IF(OR(C12="Please choose an option:",C12=""),0,1)</f>
        <v>0</v>
      </c>
      <c r="L12" s="442">
        <f>IF(ISNUMBER(D12),1,0)</f>
        <v>0</v>
      </c>
      <c r="M12" s="442">
        <f t="shared" si="0"/>
        <v>0</v>
      </c>
      <c r="N12" s="442">
        <f t="shared" si="0"/>
        <v>0</v>
      </c>
      <c r="O12" s="442">
        <f t="shared" si="0"/>
        <v>0</v>
      </c>
      <c r="P12" s="442">
        <f t="shared" ref="P12:P60" si="3" xml:space="preserve"> IF( AND(E12="",F12="",G12=""),0,IF(G12=SUM(E12,F12),1,0))</f>
        <v>0</v>
      </c>
      <c r="Q12" s="443">
        <f t="shared" ref="Q12:Q60" si="4">SUM(K12:P12)</f>
        <v>0</v>
      </c>
      <c r="R12" s="375" t="str">
        <f t="shared" ref="R12:R60" si="5">IF(OR(Q12=6,Q12=0), "Valid", "Invalid")</f>
        <v>Valid</v>
      </c>
      <c r="S12" s="24"/>
    </row>
    <row r="13" spans="1:19" ht="15" customHeight="1" thickBot="1" x14ac:dyDescent="0.4">
      <c r="B13" s="313">
        <f t="shared" ref="B13:B32" si="6">B12+1</f>
        <v>3</v>
      </c>
      <c r="C13" s="222"/>
      <c r="D13" s="416"/>
      <c r="E13" s="402"/>
      <c r="F13" s="402"/>
      <c r="G13" s="402"/>
      <c r="H13" s="435"/>
      <c r="I13" s="514" t="str">
        <f t="shared" si="1"/>
        <v/>
      </c>
      <c r="J13" s="428"/>
      <c r="K13" s="442">
        <f t="shared" si="2"/>
        <v>0</v>
      </c>
      <c r="L13" s="442">
        <f t="shared" ref="L13:L60" si="7">--(D13&lt;&gt;"")</f>
        <v>0</v>
      </c>
      <c r="M13" s="442">
        <f t="shared" ref="M13:M60" si="8">--(E13&lt;&gt;"")</f>
        <v>0</v>
      </c>
      <c r="N13" s="442">
        <f t="shared" ref="N13:N60" si="9">--(F13&lt;&gt;"")</f>
        <v>0</v>
      </c>
      <c r="O13" s="442">
        <f t="shared" ref="O13:O60" si="10">--(G13&lt;&gt;"")</f>
        <v>0</v>
      </c>
      <c r="P13" s="442">
        <f t="shared" si="3"/>
        <v>0</v>
      </c>
      <c r="Q13" s="443">
        <f t="shared" si="4"/>
        <v>0</v>
      </c>
      <c r="R13" s="375" t="str">
        <f t="shared" si="5"/>
        <v>Valid</v>
      </c>
      <c r="S13" s="24"/>
    </row>
    <row r="14" spans="1:19" ht="15" customHeight="1" thickBot="1" x14ac:dyDescent="0.4">
      <c r="B14" s="313">
        <f t="shared" si="6"/>
        <v>4</v>
      </c>
      <c r="C14" s="222"/>
      <c r="D14" s="416"/>
      <c r="E14" s="402"/>
      <c r="F14" s="402"/>
      <c r="G14" s="402"/>
      <c r="H14" s="435"/>
      <c r="I14" s="514" t="str">
        <f t="shared" si="1"/>
        <v/>
      </c>
      <c r="J14" s="428"/>
      <c r="K14" s="442">
        <f t="shared" si="2"/>
        <v>0</v>
      </c>
      <c r="L14" s="442">
        <f t="shared" si="7"/>
        <v>0</v>
      </c>
      <c r="M14" s="442">
        <f t="shared" si="8"/>
        <v>0</v>
      </c>
      <c r="N14" s="442">
        <f t="shared" si="9"/>
        <v>0</v>
      </c>
      <c r="O14" s="442">
        <f t="shared" si="10"/>
        <v>0</v>
      </c>
      <c r="P14" s="442">
        <f t="shared" si="3"/>
        <v>0</v>
      </c>
      <c r="Q14" s="443">
        <f t="shared" si="4"/>
        <v>0</v>
      </c>
      <c r="R14" s="375" t="str">
        <f t="shared" si="5"/>
        <v>Valid</v>
      </c>
      <c r="S14" s="24"/>
    </row>
    <row r="15" spans="1:19" ht="15" customHeight="1" thickBot="1" x14ac:dyDescent="0.4">
      <c r="B15" s="313">
        <f t="shared" si="6"/>
        <v>5</v>
      </c>
      <c r="C15" s="222"/>
      <c r="D15" s="416"/>
      <c r="E15" s="402"/>
      <c r="F15" s="402"/>
      <c r="G15" s="402"/>
      <c r="H15" s="435"/>
      <c r="I15" s="514" t="str">
        <f t="shared" si="1"/>
        <v/>
      </c>
      <c r="J15" s="428"/>
      <c r="K15" s="442">
        <f t="shared" si="2"/>
        <v>0</v>
      </c>
      <c r="L15" s="442">
        <f t="shared" si="7"/>
        <v>0</v>
      </c>
      <c r="M15" s="442">
        <f t="shared" si="8"/>
        <v>0</v>
      </c>
      <c r="N15" s="442">
        <f t="shared" si="9"/>
        <v>0</v>
      </c>
      <c r="O15" s="442">
        <f t="shared" si="10"/>
        <v>0</v>
      </c>
      <c r="P15" s="442">
        <f t="shared" si="3"/>
        <v>0</v>
      </c>
      <c r="Q15" s="443">
        <f t="shared" si="4"/>
        <v>0</v>
      </c>
      <c r="R15" s="375" t="str">
        <f t="shared" si="5"/>
        <v>Valid</v>
      </c>
      <c r="S15" s="24"/>
    </row>
    <row r="16" spans="1:19" ht="15" customHeight="1" thickBot="1" x14ac:dyDescent="0.4">
      <c r="B16" s="313">
        <f t="shared" si="6"/>
        <v>6</v>
      </c>
      <c r="C16" s="222"/>
      <c r="D16" s="416"/>
      <c r="E16" s="402"/>
      <c r="F16" s="402"/>
      <c r="G16" s="402"/>
      <c r="H16" s="435"/>
      <c r="I16" s="514" t="str">
        <f t="shared" si="1"/>
        <v/>
      </c>
      <c r="J16" s="428"/>
      <c r="K16" s="442">
        <f t="shared" si="2"/>
        <v>0</v>
      </c>
      <c r="L16" s="442">
        <f t="shared" si="7"/>
        <v>0</v>
      </c>
      <c r="M16" s="442">
        <f t="shared" si="8"/>
        <v>0</v>
      </c>
      <c r="N16" s="442">
        <f t="shared" si="9"/>
        <v>0</v>
      </c>
      <c r="O16" s="442">
        <f t="shared" si="10"/>
        <v>0</v>
      </c>
      <c r="P16" s="442">
        <f t="shared" si="3"/>
        <v>0</v>
      </c>
      <c r="Q16" s="443">
        <f t="shared" si="4"/>
        <v>0</v>
      </c>
      <c r="R16" s="375" t="str">
        <f t="shared" si="5"/>
        <v>Valid</v>
      </c>
      <c r="S16" s="24"/>
    </row>
    <row r="17" spans="2:19" ht="15" customHeight="1" thickBot="1" x14ac:dyDescent="0.4">
      <c r="B17" s="313">
        <f t="shared" si="6"/>
        <v>7</v>
      </c>
      <c r="C17" s="222"/>
      <c r="D17" s="416"/>
      <c r="E17" s="402"/>
      <c r="F17" s="402"/>
      <c r="G17" s="402"/>
      <c r="H17" s="435"/>
      <c r="I17" s="514" t="str">
        <f t="shared" si="1"/>
        <v/>
      </c>
      <c r="J17" s="428"/>
      <c r="K17" s="442">
        <f t="shared" si="2"/>
        <v>0</v>
      </c>
      <c r="L17" s="442">
        <f t="shared" si="7"/>
        <v>0</v>
      </c>
      <c r="M17" s="442">
        <f t="shared" si="8"/>
        <v>0</v>
      </c>
      <c r="N17" s="442">
        <f t="shared" si="9"/>
        <v>0</v>
      </c>
      <c r="O17" s="442">
        <f t="shared" si="10"/>
        <v>0</v>
      </c>
      <c r="P17" s="442">
        <f t="shared" si="3"/>
        <v>0</v>
      </c>
      <c r="Q17" s="443">
        <f t="shared" si="4"/>
        <v>0</v>
      </c>
      <c r="R17" s="375" t="str">
        <f t="shared" si="5"/>
        <v>Valid</v>
      </c>
      <c r="S17" s="24"/>
    </row>
    <row r="18" spans="2:19" ht="15" customHeight="1" thickBot="1" x14ac:dyDescent="0.4">
      <c r="B18" s="313">
        <f t="shared" si="6"/>
        <v>8</v>
      </c>
      <c r="C18" s="222"/>
      <c r="D18" s="416"/>
      <c r="E18" s="402"/>
      <c r="F18" s="402"/>
      <c r="G18" s="402"/>
      <c r="H18" s="435"/>
      <c r="I18" s="514" t="str">
        <f t="shared" si="1"/>
        <v/>
      </c>
      <c r="J18" s="428"/>
      <c r="K18" s="442">
        <f t="shared" si="2"/>
        <v>0</v>
      </c>
      <c r="L18" s="442">
        <f t="shared" si="7"/>
        <v>0</v>
      </c>
      <c r="M18" s="442">
        <f t="shared" si="8"/>
        <v>0</v>
      </c>
      <c r="N18" s="442">
        <f t="shared" si="9"/>
        <v>0</v>
      </c>
      <c r="O18" s="442">
        <f t="shared" si="10"/>
        <v>0</v>
      </c>
      <c r="P18" s="442">
        <f t="shared" si="3"/>
        <v>0</v>
      </c>
      <c r="Q18" s="443">
        <f t="shared" si="4"/>
        <v>0</v>
      </c>
      <c r="R18" s="375" t="str">
        <f t="shared" si="5"/>
        <v>Valid</v>
      </c>
      <c r="S18" s="24"/>
    </row>
    <row r="19" spans="2:19" ht="15" customHeight="1" thickBot="1" x14ac:dyDescent="0.4">
      <c r="B19" s="313">
        <f t="shared" si="6"/>
        <v>9</v>
      </c>
      <c r="C19" s="222"/>
      <c r="D19" s="416"/>
      <c r="E19" s="402"/>
      <c r="F19" s="402"/>
      <c r="G19" s="402"/>
      <c r="H19" s="435"/>
      <c r="I19" s="514" t="str">
        <f t="shared" si="1"/>
        <v/>
      </c>
      <c r="J19" s="428"/>
      <c r="K19" s="442">
        <f t="shared" si="2"/>
        <v>0</v>
      </c>
      <c r="L19" s="442">
        <f t="shared" si="7"/>
        <v>0</v>
      </c>
      <c r="M19" s="442">
        <f t="shared" si="8"/>
        <v>0</v>
      </c>
      <c r="N19" s="442">
        <f t="shared" si="9"/>
        <v>0</v>
      </c>
      <c r="O19" s="442">
        <f t="shared" si="10"/>
        <v>0</v>
      </c>
      <c r="P19" s="442">
        <f t="shared" si="3"/>
        <v>0</v>
      </c>
      <c r="Q19" s="443">
        <f t="shared" si="4"/>
        <v>0</v>
      </c>
      <c r="R19" s="375" t="str">
        <f t="shared" si="5"/>
        <v>Valid</v>
      </c>
      <c r="S19" s="24"/>
    </row>
    <row r="20" spans="2:19" ht="15" customHeight="1" thickBot="1" x14ac:dyDescent="0.4">
      <c r="B20" s="313">
        <f t="shared" si="6"/>
        <v>10</v>
      </c>
      <c r="C20" s="222"/>
      <c r="D20" s="416"/>
      <c r="E20" s="402"/>
      <c r="F20" s="402"/>
      <c r="G20" s="402"/>
      <c r="H20" s="435"/>
      <c r="I20" s="514" t="str">
        <f t="shared" si="1"/>
        <v/>
      </c>
      <c r="J20" s="428"/>
      <c r="K20" s="442">
        <f t="shared" si="2"/>
        <v>0</v>
      </c>
      <c r="L20" s="442">
        <f t="shared" si="7"/>
        <v>0</v>
      </c>
      <c r="M20" s="442">
        <f t="shared" si="8"/>
        <v>0</v>
      </c>
      <c r="N20" s="442">
        <f t="shared" si="9"/>
        <v>0</v>
      </c>
      <c r="O20" s="442">
        <f t="shared" si="10"/>
        <v>0</v>
      </c>
      <c r="P20" s="442">
        <f t="shared" si="3"/>
        <v>0</v>
      </c>
      <c r="Q20" s="443">
        <f t="shared" si="4"/>
        <v>0</v>
      </c>
      <c r="R20" s="375" t="str">
        <f t="shared" si="5"/>
        <v>Valid</v>
      </c>
      <c r="S20" s="24"/>
    </row>
    <row r="21" spans="2:19" ht="15" customHeight="1" thickBot="1" x14ac:dyDescent="0.4">
      <c r="B21" s="313">
        <f t="shared" si="6"/>
        <v>11</v>
      </c>
      <c r="C21" s="222"/>
      <c r="D21" s="416"/>
      <c r="E21" s="402"/>
      <c r="F21" s="402"/>
      <c r="G21" s="402"/>
      <c r="H21" s="435"/>
      <c r="I21" s="514" t="str">
        <f t="shared" si="1"/>
        <v/>
      </c>
      <c r="J21" s="428"/>
      <c r="K21" s="442">
        <f t="shared" si="2"/>
        <v>0</v>
      </c>
      <c r="L21" s="442">
        <f>--(D21&lt;&gt;"")</f>
        <v>0</v>
      </c>
      <c r="M21" s="442">
        <f t="shared" si="8"/>
        <v>0</v>
      </c>
      <c r="N21" s="442">
        <f t="shared" si="9"/>
        <v>0</v>
      </c>
      <c r="O21" s="442">
        <f t="shared" si="10"/>
        <v>0</v>
      </c>
      <c r="P21" s="442">
        <f t="shared" si="3"/>
        <v>0</v>
      </c>
      <c r="Q21" s="443">
        <f t="shared" si="4"/>
        <v>0</v>
      </c>
      <c r="R21" s="375" t="str">
        <f t="shared" si="5"/>
        <v>Valid</v>
      </c>
      <c r="S21" s="24"/>
    </row>
    <row r="22" spans="2:19" ht="15" customHeight="1" thickBot="1" x14ac:dyDescent="0.4">
      <c r="B22" s="313">
        <f t="shared" si="6"/>
        <v>12</v>
      </c>
      <c r="C22" s="222"/>
      <c r="D22" s="416"/>
      <c r="E22" s="402"/>
      <c r="F22" s="402"/>
      <c r="G22" s="402"/>
      <c r="H22" s="435"/>
      <c r="I22" s="514" t="str">
        <f t="shared" si="1"/>
        <v/>
      </c>
      <c r="J22" s="428"/>
      <c r="K22" s="442">
        <f t="shared" si="2"/>
        <v>0</v>
      </c>
      <c r="L22" s="442">
        <f t="shared" si="7"/>
        <v>0</v>
      </c>
      <c r="M22" s="442">
        <f t="shared" si="8"/>
        <v>0</v>
      </c>
      <c r="N22" s="442">
        <f t="shared" si="9"/>
        <v>0</v>
      </c>
      <c r="O22" s="442">
        <f t="shared" si="10"/>
        <v>0</v>
      </c>
      <c r="P22" s="442">
        <f t="shared" si="3"/>
        <v>0</v>
      </c>
      <c r="Q22" s="443">
        <f t="shared" si="4"/>
        <v>0</v>
      </c>
      <c r="R22" s="375" t="str">
        <f t="shared" si="5"/>
        <v>Valid</v>
      </c>
      <c r="S22" s="24"/>
    </row>
    <row r="23" spans="2:19" ht="15" customHeight="1" thickBot="1" x14ac:dyDescent="0.4">
      <c r="B23" s="313">
        <f t="shared" si="6"/>
        <v>13</v>
      </c>
      <c r="C23" s="222"/>
      <c r="D23" s="416"/>
      <c r="E23" s="402"/>
      <c r="F23" s="402"/>
      <c r="G23" s="402"/>
      <c r="H23" s="435"/>
      <c r="I23" s="514" t="str">
        <f t="shared" si="1"/>
        <v/>
      </c>
      <c r="J23" s="428"/>
      <c r="K23" s="442">
        <f t="shared" si="2"/>
        <v>0</v>
      </c>
      <c r="L23" s="442">
        <f t="shared" si="7"/>
        <v>0</v>
      </c>
      <c r="M23" s="442">
        <f t="shared" si="8"/>
        <v>0</v>
      </c>
      <c r="N23" s="442">
        <f t="shared" si="9"/>
        <v>0</v>
      </c>
      <c r="O23" s="442">
        <f t="shared" si="10"/>
        <v>0</v>
      </c>
      <c r="P23" s="442">
        <f t="shared" si="3"/>
        <v>0</v>
      </c>
      <c r="Q23" s="443">
        <f t="shared" si="4"/>
        <v>0</v>
      </c>
      <c r="R23" s="375" t="str">
        <f t="shared" si="5"/>
        <v>Valid</v>
      </c>
      <c r="S23" s="24"/>
    </row>
    <row r="24" spans="2:19" ht="15" customHeight="1" thickBot="1" x14ac:dyDescent="0.4">
      <c r="B24" s="313">
        <f t="shared" si="6"/>
        <v>14</v>
      </c>
      <c r="C24" s="222"/>
      <c r="D24" s="416"/>
      <c r="E24" s="402"/>
      <c r="F24" s="402"/>
      <c r="G24" s="402"/>
      <c r="H24" s="435"/>
      <c r="I24" s="514" t="str">
        <f t="shared" si="1"/>
        <v/>
      </c>
      <c r="J24" s="428"/>
      <c r="K24" s="442">
        <f t="shared" si="2"/>
        <v>0</v>
      </c>
      <c r="L24" s="442">
        <f t="shared" si="7"/>
        <v>0</v>
      </c>
      <c r="M24" s="442">
        <f t="shared" si="8"/>
        <v>0</v>
      </c>
      <c r="N24" s="442">
        <f t="shared" si="9"/>
        <v>0</v>
      </c>
      <c r="O24" s="442">
        <f t="shared" si="10"/>
        <v>0</v>
      </c>
      <c r="P24" s="442">
        <f t="shared" si="3"/>
        <v>0</v>
      </c>
      <c r="Q24" s="443">
        <f t="shared" si="4"/>
        <v>0</v>
      </c>
      <c r="R24" s="375" t="str">
        <f t="shared" si="5"/>
        <v>Valid</v>
      </c>
      <c r="S24" s="24"/>
    </row>
    <row r="25" spans="2:19" ht="15" customHeight="1" thickBot="1" x14ac:dyDescent="0.4">
      <c r="B25" s="313">
        <f t="shared" si="6"/>
        <v>15</v>
      </c>
      <c r="C25" s="222"/>
      <c r="D25" s="416"/>
      <c r="E25" s="402"/>
      <c r="F25" s="402"/>
      <c r="G25" s="402"/>
      <c r="H25" s="435"/>
      <c r="I25" s="514" t="str">
        <f t="shared" si="1"/>
        <v/>
      </c>
      <c r="J25" s="428"/>
      <c r="K25" s="442">
        <f t="shared" si="2"/>
        <v>0</v>
      </c>
      <c r="L25" s="442">
        <f t="shared" si="7"/>
        <v>0</v>
      </c>
      <c r="M25" s="442">
        <f t="shared" si="8"/>
        <v>0</v>
      </c>
      <c r="N25" s="442">
        <f t="shared" si="9"/>
        <v>0</v>
      </c>
      <c r="O25" s="442">
        <f t="shared" si="10"/>
        <v>0</v>
      </c>
      <c r="P25" s="442">
        <f t="shared" si="3"/>
        <v>0</v>
      </c>
      <c r="Q25" s="443">
        <f t="shared" si="4"/>
        <v>0</v>
      </c>
      <c r="R25" s="375" t="str">
        <f t="shared" si="5"/>
        <v>Valid</v>
      </c>
      <c r="S25" s="24"/>
    </row>
    <row r="26" spans="2:19" ht="15" customHeight="1" thickBot="1" x14ac:dyDescent="0.4">
      <c r="B26" s="313">
        <f t="shared" si="6"/>
        <v>16</v>
      </c>
      <c r="C26" s="222"/>
      <c r="D26" s="416"/>
      <c r="E26" s="402"/>
      <c r="F26" s="402"/>
      <c r="G26" s="402"/>
      <c r="H26" s="435"/>
      <c r="I26" s="514" t="str">
        <f t="shared" si="1"/>
        <v/>
      </c>
      <c r="J26" s="428"/>
      <c r="K26" s="442">
        <f t="shared" si="2"/>
        <v>0</v>
      </c>
      <c r="L26" s="442">
        <f t="shared" si="7"/>
        <v>0</v>
      </c>
      <c r="M26" s="442">
        <f t="shared" si="8"/>
        <v>0</v>
      </c>
      <c r="N26" s="442">
        <f t="shared" si="9"/>
        <v>0</v>
      </c>
      <c r="O26" s="442">
        <f t="shared" si="10"/>
        <v>0</v>
      </c>
      <c r="P26" s="442">
        <f t="shared" si="3"/>
        <v>0</v>
      </c>
      <c r="Q26" s="443">
        <f t="shared" si="4"/>
        <v>0</v>
      </c>
      <c r="R26" s="375" t="str">
        <f t="shared" si="5"/>
        <v>Valid</v>
      </c>
      <c r="S26" s="24"/>
    </row>
    <row r="27" spans="2:19" ht="15" customHeight="1" thickBot="1" x14ac:dyDescent="0.4">
      <c r="B27" s="313">
        <f t="shared" si="6"/>
        <v>17</v>
      </c>
      <c r="C27" s="222"/>
      <c r="D27" s="416"/>
      <c r="E27" s="402"/>
      <c r="F27" s="402"/>
      <c r="G27" s="402"/>
      <c r="H27" s="435"/>
      <c r="I27" s="514" t="str">
        <f t="shared" si="1"/>
        <v/>
      </c>
      <c r="J27" s="428"/>
      <c r="K27" s="442">
        <f t="shared" si="2"/>
        <v>0</v>
      </c>
      <c r="L27" s="442">
        <f t="shared" si="7"/>
        <v>0</v>
      </c>
      <c r="M27" s="442">
        <f t="shared" si="8"/>
        <v>0</v>
      </c>
      <c r="N27" s="442">
        <f t="shared" si="9"/>
        <v>0</v>
      </c>
      <c r="O27" s="442">
        <f t="shared" si="10"/>
        <v>0</v>
      </c>
      <c r="P27" s="442">
        <f t="shared" si="3"/>
        <v>0</v>
      </c>
      <c r="Q27" s="443">
        <f t="shared" si="4"/>
        <v>0</v>
      </c>
      <c r="R27" s="375" t="str">
        <f t="shared" si="5"/>
        <v>Valid</v>
      </c>
      <c r="S27" s="24"/>
    </row>
    <row r="28" spans="2:19" ht="15" customHeight="1" thickBot="1" x14ac:dyDescent="0.4">
      <c r="B28" s="313">
        <f t="shared" si="6"/>
        <v>18</v>
      </c>
      <c r="C28" s="222"/>
      <c r="D28" s="416"/>
      <c r="E28" s="402"/>
      <c r="F28" s="402"/>
      <c r="G28" s="402"/>
      <c r="H28" s="435"/>
      <c r="I28" s="514" t="str">
        <f t="shared" si="1"/>
        <v/>
      </c>
      <c r="J28" s="428"/>
      <c r="K28" s="442">
        <f t="shared" si="2"/>
        <v>0</v>
      </c>
      <c r="L28" s="442">
        <f t="shared" si="7"/>
        <v>0</v>
      </c>
      <c r="M28" s="442">
        <f t="shared" si="8"/>
        <v>0</v>
      </c>
      <c r="N28" s="442">
        <f t="shared" si="9"/>
        <v>0</v>
      </c>
      <c r="O28" s="442">
        <f t="shared" si="10"/>
        <v>0</v>
      </c>
      <c r="P28" s="442">
        <f t="shared" si="3"/>
        <v>0</v>
      </c>
      <c r="Q28" s="443">
        <f t="shared" si="4"/>
        <v>0</v>
      </c>
      <c r="R28" s="375" t="str">
        <f t="shared" si="5"/>
        <v>Valid</v>
      </c>
      <c r="S28" s="24"/>
    </row>
    <row r="29" spans="2:19" ht="15" customHeight="1" thickBot="1" x14ac:dyDescent="0.4">
      <c r="B29" s="313">
        <f t="shared" si="6"/>
        <v>19</v>
      </c>
      <c r="C29" s="222"/>
      <c r="D29" s="416"/>
      <c r="E29" s="402"/>
      <c r="F29" s="402"/>
      <c r="G29" s="402"/>
      <c r="H29" s="435"/>
      <c r="I29" s="514" t="str">
        <f t="shared" si="1"/>
        <v/>
      </c>
      <c r="J29" s="428"/>
      <c r="K29" s="442">
        <f t="shared" si="2"/>
        <v>0</v>
      </c>
      <c r="L29" s="442">
        <f t="shared" si="7"/>
        <v>0</v>
      </c>
      <c r="M29" s="442">
        <f t="shared" si="8"/>
        <v>0</v>
      </c>
      <c r="N29" s="442">
        <f t="shared" si="9"/>
        <v>0</v>
      </c>
      <c r="O29" s="442">
        <f t="shared" si="10"/>
        <v>0</v>
      </c>
      <c r="P29" s="442">
        <f t="shared" si="3"/>
        <v>0</v>
      </c>
      <c r="Q29" s="443">
        <f t="shared" si="4"/>
        <v>0</v>
      </c>
      <c r="R29" s="375" t="str">
        <f t="shared" si="5"/>
        <v>Valid</v>
      </c>
      <c r="S29" s="24"/>
    </row>
    <row r="30" spans="2:19" ht="15" customHeight="1" thickBot="1" x14ac:dyDescent="0.4">
      <c r="B30" s="313">
        <f t="shared" si="6"/>
        <v>20</v>
      </c>
      <c r="C30" s="222"/>
      <c r="D30" s="416"/>
      <c r="E30" s="402"/>
      <c r="F30" s="402"/>
      <c r="G30" s="402"/>
      <c r="H30" s="435"/>
      <c r="I30" s="514" t="str">
        <f t="shared" si="1"/>
        <v/>
      </c>
      <c r="J30" s="428"/>
      <c r="K30" s="442">
        <f t="shared" si="2"/>
        <v>0</v>
      </c>
      <c r="L30" s="442">
        <f t="shared" si="7"/>
        <v>0</v>
      </c>
      <c r="M30" s="442">
        <f t="shared" si="8"/>
        <v>0</v>
      </c>
      <c r="N30" s="442">
        <f t="shared" si="9"/>
        <v>0</v>
      </c>
      <c r="O30" s="442">
        <f t="shared" si="10"/>
        <v>0</v>
      </c>
      <c r="P30" s="442">
        <f t="shared" si="3"/>
        <v>0</v>
      </c>
      <c r="Q30" s="443">
        <f t="shared" si="4"/>
        <v>0</v>
      </c>
      <c r="R30" s="375" t="str">
        <f t="shared" si="5"/>
        <v>Valid</v>
      </c>
      <c r="S30" s="24"/>
    </row>
    <row r="31" spans="2:19" ht="15" customHeight="1" thickBot="1" x14ac:dyDescent="0.4">
      <c r="B31" s="313">
        <f t="shared" si="6"/>
        <v>21</v>
      </c>
      <c r="C31" s="222"/>
      <c r="D31" s="416"/>
      <c r="E31" s="402"/>
      <c r="F31" s="402"/>
      <c r="G31" s="402"/>
      <c r="H31" s="435"/>
      <c r="I31" s="514" t="str">
        <f t="shared" si="1"/>
        <v/>
      </c>
      <c r="J31" s="428"/>
      <c r="K31" s="442">
        <f t="shared" si="2"/>
        <v>0</v>
      </c>
      <c r="L31" s="442">
        <f t="shared" si="7"/>
        <v>0</v>
      </c>
      <c r="M31" s="442">
        <f t="shared" si="8"/>
        <v>0</v>
      </c>
      <c r="N31" s="442">
        <f t="shared" si="9"/>
        <v>0</v>
      </c>
      <c r="O31" s="442">
        <f t="shared" si="10"/>
        <v>0</v>
      </c>
      <c r="P31" s="442">
        <f t="shared" si="3"/>
        <v>0</v>
      </c>
      <c r="Q31" s="443">
        <f t="shared" si="4"/>
        <v>0</v>
      </c>
      <c r="R31" s="375" t="str">
        <f t="shared" si="5"/>
        <v>Valid</v>
      </c>
      <c r="S31" s="24"/>
    </row>
    <row r="32" spans="2:19" ht="15" customHeight="1" thickBot="1" x14ac:dyDescent="0.4">
      <c r="B32" s="313">
        <f t="shared" si="6"/>
        <v>22</v>
      </c>
      <c r="C32" s="222"/>
      <c r="D32" s="416"/>
      <c r="E32" s="402"/>
      <c r="F32" s="402"/>
      <c r="G32" s="402"/>
      <c r="H32" s="435"/>
      <c r="I32" s="514" t="str">
        <f t="shared" si="1"/>
        <v/>
      </c>
      <c r="J32" s="428"/>
      <c r="K32" s="442">
        <f t="shared" si="2"/>
        <v>0</v>
      </c>
      <c r="L32" s="442">
        <f t="shared" si="7"/>
        <v>0</v>
      </c>
      <c r="M32" s="442">
        <f t="shared" si="8"/>
        <v>0</v>
      </c>
      <c r="N32" s="442">
        <f t="shared" si="9"/>
        <v>0</v>
      </c>
      <c r="O32" s="442">
        <f t="shared" si="10"/>
        <v>0</v>
      </c>
      <c r="P32" s="442">
        <f t="shared" si="3"/>
        <v>0</v>
      </c>
      <c r="Q32" s="443">
        <f t="shared" si="4"/>
        <v>0</v>
      </c>
      <c r="R32" s="375" t="str">
        <f t="shared" si="5"/>
        <v>Valid</v>
      </c>
      <c r="S32" s="24"/>
    </row>
    <row r="33" spans="2:19" ht="15" customHeight="1" thickBot="1" x14ac:dyDescent="0.4">
      <c r="B33" s="313">
        <f t="shared" ref="B33:B53" si="11">B32+1</f>
        <v>23</v>
      </c>
      <c r="C33" s="222"/>
      <c r="D33" s="416"/>
      <c r="E33" s="402"/>
      <c r="F33" s="402"/>
      <c r="G33" s="402"/>
      <c r="H33" s="435"/>
      <c r="I33" s="514" t="str">
        <f t="shared" si="1"/>
        <v/>
      </c>
      <c r="J33" s="428"/>
      <c r="K33" s="442">
        <f t="shared" si="2"/>
        <v>0</v>
      </c>
      <c r="L33" s="442">
        <f t="shared" si="7"/>
        <v>0</v>
      </c>
      <c r="M33" s="442">
        <f t="shared" si="8"/>
        <v>0</v>
      </c>
      <c r="N33" s="442">
        <f t="shared" si="9"/>
        <v>0</v>
      </c>
      <c r="O33" s="442">
        <f t="shared" si="10"/>
        <v>0</v>
      </c>
      <c r="P33" s="442">
        <f t="shared" si="3"/>
        <v>0</v>
      </c>
      <c r="Q33" s="443">
        <f t="shared" si="4"/>
        <v>0</v>
      </c>
      <c r="R33" s="375" t="str">
        <f t="shared" si="5"/>
        <v>Valid</v>
      </c>
      <c r="S33" s="24"/>
    </row>
    <row r="34" spans="2:19" ht="15" customHeight="1" thickBot="1" x14ac:dyDescent="0.4">
      <c r="B34" s="313">
        <f t="shared" si="11"/>
        <v>24</v>
      </c>
      <c r="C34" s="222"/>
      <c r="D34" s="416"/>
      <c r="E34" s="402"/>
      <c r="F34" s="402"/>
      <c r="G34" s="402"/>
      <c r="H34" s="435"/>
      <c r="I34" s="514" t="str">
        <f t="shared" si="1"/>
        <v/>
      </c>
      <c r="J34" s="428"/>
      <c r="K34" s="442">
        <f t="shared" si="2"/>
        <v>0</v>
      </c>
      <c r="L34" s="442">
        <f t="shared" si="7"/>
        <v>0</v>
      </c>
      <c r="M34" s="442">
        <f t="shared" si="8"/>
        <v>0</v>
      </c>
      <c r="N34" s="442">
        <f t="shared" si="9"/>
        <v>0</v>
      </c>
      <c r="O34" s="442">
        <f t="shared" si="10"/>
        <v>0</v>
      </c>
      <c r="P34" s="442">
        <f t="shared" si="3"/>
        <v>0</v>
      </c>
      <c r="Q34" s="443">
        <f t="shared" si="4"/>
        <v>0</v>
      </c>
      <c r="R34" s="375" t="str">
        <f t="shared" si="5"/>
        <v>Valid</v>
      </c>
      <c r="S34" s="24"/>
    </row>
    <row r="35" spans="2:19" ht="15" customHeight="1" thickBot="1" x14ac:dyDescent="0.4">
      <c r="B35" s="313">
        <f t="shared" si="11"/>
        <v>25</v>
      </c>
      <c r="C35" s="222"/>
      <c r="D35" s="416"/>
      <c r="E35" s="402"/>
      <c r="F35" s="402"/>
      <c r="G35" s="402"/>
      <c r="H35" s="435"/>
      <c r="I35" s="514" t="str">
        <f t="shared" si="1"/>
        <v/>
      </c>
      <c r="J35" s="428"/>
      <c r="K35" s="442">
        <f t="shared" si="2"/>
        <v>0</v>
      </c>
      <c r="L35" s="442">
        <f t="shared" si="7"/>
        <v>0</v>
      </c>
      <c r="M35" s="442">
        <f t="shared" si="8"/>
        <v>0</v>
      </c>
      <c r="N35" s="442">
        <f t="shared" si="9"/>
        <v>0</v>
      </c>
      <c r="O35" s="442">
        <f t="shared" si="10"/>
        <v>0</v>
      </c>
      <c r="P35" s="442">
        <f t="shared" si="3"/>
        <v>0</v>
      </c>
      <c r="Q35" s="443">
        <f t="shared" si="4"/>
        <v>0</v>
      </c>
      <c r="R35" s="375" t="str">
        <f t="shared" si="5"/>
        <v>Valid</v>
      </c>
      <c r="S35" s="24"/>
    </row>
    <row r="36" spans="2:19" ht="15" customHeight="1" thickBot="1" x14ac:dyDescent="0.4">
      <c r="B36" s="313">
        <f t="shared" si="11"/>
        <v>26</v>
      </c>
      <c r="C36" s="222"/>
      <c r="D36" s="416"/>
      <c r="E36" s="402"/>
      <c r="F36" s="402"/>
      <c r="G36" s="402"/>
      <c r="H36" s="435"/>
      <c r="I36" s="514" t="str">
        <f t="shared" si="1"/>
        <v/>
      </c>
      <c r="J36" s="428"/>
      <c r="K36" s="442">
        <f t="shared" si="2"/>
        <v>0</v>
      </c>
      <c r="L36" s="442">
        <f t="shared" si="7"/>
        <v>0</v>
      </c>
      <c r="M36" s="442">
        <f t="shared" si="8"/>
        <v>0</v>
      </c>
      <c r="N36" s="442">
        <f t="shared" si="9"/>
        <v>0</v>
      </c>
      <c r="O36" s="442">
        <f t="shared" si="10"/>
        <v>0</v>
      </c>
      <c r="P36" s="442">
        <f t="shared" si="3"/>
        <v>0</v>
      </c>
      <c r="Q36" s="443">
        <f t="shared" si="4"/>
        <v>0</v>
      </c>
      <c r="R36" s="375" t="str">
        <f t="shared" si="5"/>
        <v>Valid</v>
      </c>
      <c r="S36" s="24"/>
    </row>
    <row r="37" spans="2:19" ht="15" customHeight="1" thickBot="1" x14ac:dyDescent="0.4">
      <c r="B37" s="313">
        <f t="shared" si="11"/>
        <v>27</v>
      </c>
      <c r="C37" s="222"/>
      <c r="D37" s="416"/>
      <c r="E37" s="402"/>
      <c r="F37" s="402"/>
      <c r="G37" s="402"/>
      <c r="H37" s="435"/>
      <c r="I37" s="514" t="str">
        <f t="shared" si="1"/>
        <v/>
      </c>
      <c r="J37" s="428"/>
      <c r="K37" s="442">
        <f t="shared" si="2"/>
        <v>0</v>
      </c>
      <c r="L37" s="442">
        <f t="shared" si="7"/>
        <v>0</v>
      </c>
      <c r="M37" s="442">
        <f t="shared" si="8"/>
        <v>0</v>
      </c>
      <c r="N37" s="442">
        <f t="shared" si="9"/>
        <v>0</v>
      </c>
      <c r="O37" s="442">
        <f t="shared" si="10"/>
        <v>0</v>
      </c>
      <c r="P37" s="442">
        <f t="shared" si="3"/>
        <v>0</v>
      </c>
      <c r="Q37" s="443">
        <f t="shared" si="4"/>
        <v>0</v>
      </c>
      <c r="R37" s="375" t="str">
        <f t="shared" si="5"/>
        <v>Valid</v>
      </c>
      <c r="S37" s="24"/>
    </row>
    <row r="38" spans="2:19" ht="15" customHeight="1" thickBot="1" x14ac:dyDescent="0.4">
      <c r="B38" s="313">
        <f t="shared" si="11"/>
        <v>28</v>
      </c>
      <c r="C38" s="222"/>
      <c r="D38" s="416"/>
      <c r="E38" s="402"/>
      <c r="F38" s="402"/>
      <c r="G38" s="402"/>
      <c r="H38" s="435"/>
      <c r="I38" s="514" t="str">
        <f t="shared" si="1"/>
        <v/>
      </c>
      <c r="J38" s="428"/>
      <c r="K38" s="442">
        <f t="shared" si="2"/>
        <v>0</v>
      </c>
      <c r="L38" s="442">
        <f t="shared" si="7"/>
        <v>0</v>
      </c>
      <c r="M38" s="442">
        <f t="shared" si="8"/>
        <v>0</v>
      </c>
      <c r="N38" s="442">
        <f t="shared" si="9"/>
        <v>0</v>
      </c>
      <c r="O38" s="442">
        <f t="shared" si="10"/>
        <v>0</v>
      </c>
      <c r="P38" s="442">
        <f t="shared" si="3"/>
        <v>0</v>
      </c>
      <c r="Q38" s="443">
        <f t="shared" si="4"/>
        <v>0</v>
      </c>
      <c r="R38" s="375" t="str">
        <f t="shared" si="5"/>
        <v>Valid</v>
      </c>
      <c r="S38" s="24"/>
    </row>
    <row r="39" spans="2:19" ht="15" customHeight="1" thickBot="1" x14ac:dyDescent="0.4">
      <c r="B39" s="313">
        <f t="shared" si="11"/>
        <v>29</v>
      </c>
      <c r="C39" s="222"/>
      <c r="D39" s="416"/>
      <c r="E39" s="402"/>
      <c r="F39" s="402"/>
      <c r="G39" s="402"/>
      <c r="H39" s="435"/>
      <c r="I39" s="514" t="str">
        <f t="shared" si="1"/>
        <v/>
      </c>
      <c r="J39" s="428"/>
      <c r="K39" s="442">
        <f t="shared" si="2"/>
        <v>0</v>
      </c>
      <c r="L39" s="442">
        <f t="shared" si="7"/>
        <v>0</v>
      </c>
      <c r="M39" s="442">
        <f t="shared" si="8"/>
        <v>0</v>
      </c>
      <c r="N39" s="442">
        <f t="shared" si="9"/>
        <v>0</v>
      </c>
      <c r="O39" s="442">
        <f t="shared" si="10"/>
        <v>0</v>
      </c>
      <c r="P39" s="442">
        <f t="shared" si="3"/>
        <v>0</v>
      </c>
      <c r="Q39" s="443">
        <f t="shared" si="4"/>
        <v>0</v>
      </c>
      <c r="R39" s="375" t="str">
        <f t="shared" si="5"/>
        <v>Valid</v>
      </c>
      <c r="S39" s="24"/>
    </row>
    <row r="40" spans="2:19" ht="15" customHeight="1" thickBot="1" x14ac:dyDescent="0.4">
      <c r="B40" s="313">
        <f t="shared" si="11"/>
        <v>30</v>
      </c>
      <c r="C40" s="222"/>
      <c r="D40" s="416"/>
      <c r="E40" s="402"/>
      <c r="F40" s="402"/>
      <c r="G40" s="402"/>
      <c r="H40" s="435"/>
      <c r="I40" s="514" t="str">
        <f t="shared" si="1"/>
        <v/>
      </c>
      <c r="J40" s="428"/>
      <c r="K40" s="442">
        <f t="shared" si="2"/>
        <v>0</v>
      </c>
      <c r="L40" s="442">
        <f t="shared" si="7"/>
        <v>0</v>
      </c>
      <c r="M40" s="442">
        <f t="shared" si="8"/>
        <v>0</v>
      </c>
      <c r="N40" s="442">
        <f t="shared" si="9"/>
        <v>0</v>
      </c>
      <c r="O40" s="442">
        <f t="shared" si="10"/>
        <v>0</v>
      </c>
      <c r="P40" s="442">
        <f t="shared" si="3"/>
        <v>0</v>
      </c>
      <c r="Q40" s="443">
        <f t="shared" si="4"/>
        <v>0</v>
      </c>
      <c r="R40" s="375" t="str">
        <f t="shared" si="5"/>
        <v>Valid</v>
      </c>
      <c r="S40" s="24"/>
    </row>
    <row r="41" spans="2:19" ht="15" customHeight="1" thickBot="1" x14ac:dyDescent="0.4">
      <c r="B41" s="313">
        <f t="shared" si="11"/>
        <v>31</v>
      </c>
      <c r="C41" s="222"/>
      <c r="D41" s="416"/>
      <c r="E41" s="402"/>
      <c r="F41" s="402"/>
      <c r="G41" s="402"/>
      <c r="H41" s="435"/>
      <c r="I41" s="514" t="str">
        <f t="shared" si="1"/>
        <v/>
      </c>
      <c r="J41" s="428"/>
      <c r="K41" s="442">
        <f t="shared" si="2"/>
        <v>0</v>
      </c>
      <c r="L41" s="442">
        <f t="shared" si="7"/>
        <v>0</v>
      </c>
      <c r="M41" s="442">
        <f t="shared" si="8"/>
        <v>0</v>
      </c>
      <c r="N41" s="442">
        <f t="shared" si="9"/>
        <v>0</v>
      </c>
      <c r="O41" s="442">
        <f t="shared" si="10"/>
        <v>0</v>
      </c>
      <c r="P41" s="442">
        <f t="shared" si="3"/>
        <v>0</v>
      </c>
      <c r="Q41" s="443">
        <f t="shared" si="4"/>
        <v>0</v>
      </c>
      <c r="R41" s="375" t="str">
        <f t="shared" si="5"/>
        <v>Valid</v>
      </c>
      <c r="S41" s="24"/>
    </row>
    <row r="42" spans="2:19" ht="15" customHeight="1" thickBot="1" x14ac:dyDescent="0.4">
      <c r="B42" s="313">
        <f t="shared" si="11"/>
        <v>32</v>
      </c>
      <c r="C42" s="222"/>
      <c r="D42" s="416"/>
      <c r="E42" s="402"/>
      <c r="F42" s="402"/>
      <c r="G42" s="402"/>
      <c r="H42" s="435"/>
      <c r="I42" s="514" t="str">
        <f t="shared" si="1"/>
        <v/>
      </c>
      <c r="J42" s="428"/>
      <c r="K42" s="442">
        <f t="shared" si="2"/>
        <v>0</v>
      </c>
      <c r="L42" s="442">
        <f t="shared" si="7"/>
        <v>0</v>
      </c>
      <c r="M42" s="442">
        <f t="shared" si="8"/>
        <v>0</v>
      </c>
      <c r="N42" s="442">
        <f t="shared" si="9"/>
        <v>0</v>
      </c>
      <c r="O42" s="442">
        <f t="shared" si="10"/>
        <v>0</v>
      </c>
      <c r="P42" s="442">
        <f t="shared" si="3"/>
        <v>0</v>
      </c>
      <c r="Q42" s="443">
        <f t="shared" si="4"/>
        <v>0</v>
      </c>
      <c r="R42" s="375" t="str">
        <f t="shared" si="5"/>
        <v>Valid</v>
      </c>
      <c r="S42" s="24"/>
    </row>
    <row r="43" spans="2:19" ht="15" customHeight="1" thickBot="1" x14ac:dyDescent="0.4">
      <c r="B43" s="313">
        <f t="shared" si="11"/>
        <v>33</v>
      </c>
      <c r="C43" s="222"/>
      <c r="D43" s="416"/>
      <c r="E43" s="402"/>
      <c r="F43" s="402"/>
      <c r="G43" s="402"/>
      <c r="H43" s="435"/>
      <c r="I43" s="514" t="str">
        <f t="shared" si="1"/>
        <v/>
      </c>
      <c r="J43" s="428"/>
      <c r="K43" s="442">
        <f t="shared" si="2"/>
        <v>0</v>
      </c>
      <c r="L43" s="442">
        <f t="shared" si="7"/>
        <v>0</v>
      </c>
      <c r="M43" s="442">
        <f t="shared" si="8"/>
        <v>0</v>
      </c>
      <c r="N43" s="442">
        <f t="shared" si="9"/>
        <v>0</v>
      </c>
      <c r="O43" s="442">
        <f t="shared" si="10"/>
        <v>0</v>
      </c>
      <c r="P43" s="442">
        <f t="shared" si="3"/>
        <v>0</v>
      </c>
      <c r="Q43" s="443">
        <f t="shared" si="4"/>
        <v>0</v>
      </c>
      <c r="R43" s="375" t="str">
        <f t="shared" si="5"/>
        <v>Valid</v>
      </c>
      <c r="S43" s="24"/>
    </row>
    <row r="44" spans="2:19" ht="15" customHeight="1" thickBot="1" x14ac:dyDescent="0.4">
      <c r="B44" s="313">
        <f t="shared" si="11"/>
        <v>34</v>
      </c>
      <c r="C44" s="222"/>
      <c r="D44" s="416"/>
      <c r="E44" s="402"/>
      <c r="F44" s="402"/>
      <c r="G44" s="402"/>
      <c r="H44" s="435"/>
      <c r="I44" s="514" t="str">
        <f t="shared" si="1"/>
        <v/>
      </c>
      <c r="J44" s="428"/>
      <c r="K44" s="442">
        <f t="shared" si="2"/>
        <v>0</v>
      </c>
      <c r="L44" s="442">
        <f t="shared" si="7"/>
        <v>0</v>
      </c>
      <c r="M44" s="442">
        <f t="shared" si="8"/>
        <v>0</v>
      </c>
      <c r="N44" s="442">
        <f t="shared" si="9"/>
        <v>0</v>
      </c>
      <c r="O44" s="442">
        <f t="shared" si="10"/>
        <v>0</v>
      </c>
      <c r="P44" s="442">
        <f t="shared" si="3"/>
        <v>0</v>
      </c>
      <c r="Q44" s="443">
        <f t="shared" si="4"/>
        <v>0</v>
      </c>
      <c r="R44" s="375" t="str">
        <f t="shared" si="5"/>
        <v>Valid</v>
      </c>
      <c r="S44" s="24"/>
    </row>
    <row r="45" spans="2:19" ht="15" customHeight="1" thickBot="1" x14ac:dyDescent="0.4">
      <c r="B45" s="313">
        <f t="shared" si="11"/>
        <v>35</v>
      </c>
      <c r="C45" s="222"/>
      <c r="D45" s="416"/>
      <c r="E45" s="402"/>
      <c r="F45" s="402"/>
      <c r="G45" s="402"/>
      <c r="H45" s="435"/>
      <c r="I45" s="514" t="str">
        <f t="shared" si="1"/>
        <v/>
      </c>
      <c r="J45" s="428"/>
      <c r="K45" s="442">
        <f t="shared" si="2"/>
        <v>0</v>
      </c>
      <c r="L45" s="442">
        <f t="shared" si="7"/>
        <v>0</v>
      </c>
      <c r="M45" s="442">
        <f t="shared" si="8"/>
        <v>0</v>
      </c>
      <c r="N45" s="442">
        <f t="shared" si="9"/>
        <v>0</v>
      </c>
      <c r="O45" s="442">
        <f t="shared" si="10"/>
        <v>0</v>
      </c>
      <c r="P45" s="442">
        <f t="shared" si="3"/>
        <v>0</v>
      </c>
      <c r="Q45" s="443">
        <f t="shared" si="4"/>
        <v>0</v>
      </c>
      <c r="R45" s="375" t="str">
        <f t="shared" si="5"/>
        <v>Valid</v>
      </c>
      <c r="S45" s="24"/>
    </row>
    <row r="46" spans="2:19" ht="15" customHeight="1" thickBot="1" x14ac:dyDescent="0.4">
      <c r="B46" s="313">
        <f t="shared" si="11"/>
        <v>36</v>
      </c>
      <c r="C46" s="222"/>
      <c r="D46" s="416"/>
      <c r="E46" s="402"/>
      <c r="F46" s="402"/>
      <c r="G46" s="402"/>
      <c r="H46" s="435"/>
      <c r="I46" s="514" t="str">
        <f t="shared" si="1"/>
        <v/>
      </c>
      <c r="J46" s="428"/>
      <c r="K46" s="442">
        <f t="shared" si="2"/>
        <v>0</v>
      </c>
      <c r="L46" s="442">
        <f t="shared" si="7"/>
        <v>0</v>
      </c>
      <c r="M46" s="442">
        <f t="shared" si="8"/>
        <v>0</v>
      </c>
      <c r="N46" s="442">
        <f t="shared" si="9"/>
        <v>0</v>
      </c>
      <c r="O46" s="442">
        <f t="shared" si="10"/>
        <v>0</v>
      </c>
      <c r="P46" s="442">
        <f t="shared" si="3"/>
        <v>0</v>
      </c>
      <c r="Q46" s="443">
        <f t="shared" si="4"/>
        <v>0</v>
      </c>
      <c r="R46" s="375" t="str">
        <f t="shared" si="5"/>
        <v>Valid</v>
      </c>
      <c r="S46" s="24"/>
    </row>
    <row r="47" spans="2:19" ht="15" customHeight="1" thickBot="1" x14ac:dyDescent="0.4">
      <c r="B47" s="313">
        <f t="shared" si="11"/>
        <v>37</v>
      </c>
      <c r="C47" s="222"/>
      <c r="D47" s="416"/>
      <c r="E47" s="402"/>
      <c r="F47" s="402"/>
      <c r="G47" s="402"/>
      <c r="H47" s="435"/>
      <c r="I47" s="514" t="str">
        <f t="shared" si="1"/>
        <v/>
      </c>
      <c r="J47" s="428"/>
      <c r="K47" s="442">
        <f t="shared" si="2"/>
        <v>0</v>
      </c>
      <c r="L47" s="442">
        <f t="shared" si="7"/>
        <v>0</v>
      </c>
      <c r="M47" s="442">
        <f t="shared" si="8"/>
        <v>0</v>
      </c>
      <c r="N47" s="442">
        <f t="shared" si="9"/>
        <v>0</v>
      </c>
      <c r="O47" s="442">
        <f t="shared" si="10"/>
        <v>0</v>
      </c>
      <c r="P47" s="442">
        <f t="shared" si="3"/>
        <v>0</v>
      </c>
      <c r="Q47" s="443">
        <f t="shared" si="4"/>
        <v>0</v>
      </c>
      <c r="R47" s="375" t="str">
        <f t="shared" si="5"/>
        <v>Valid</v>
      </c>
      <c r="S47" s="24"/>
    </row>
    <row r="48" spans="2:19" ht="15" customHeight="1" thickBot="1" x14ac:dyDescent="0.4">
      <c r="B48" s="313">
        <f t="shared" si="11"/>
        <v>38</v>
      </c>
      <c r="C48" s="222"/>
      <c r="D48" s="416"/>
      <c r="E48" s="402"/>
      <c r="F48" s="402"/>
      <c r="G48" s="402"/>
      <c r="H48" s="435"/>
      <c r="I48" s="514" t="str">
        <f t="shared" si="1"/>
        <v/>
      </c>
      <c r="J48" s="428"/>
      <c r="K48" s="442">
        <f t="shared" si="2"/>
        <v>0</v>
      </c>
      <c r="L48" s="442">
        <f t="shared" si="7"/>
        <v>0</v>
      </c>
      <c r="M48" s="442">
        <f t="shared" si="8"/>
        <v>0</v>
      </c>
      <c r="N48" s="442">
        <f t="shared" si="9"/>
        <v>0</v>
      </c>
      <c r="O48" s="442">
        <f t="shared" si="10"/>
        <v>0</v>
      </c>
      <c r="P48" s="442">
        <f t="shared" si="3"/>
        <v>0</v>
      </c>
      <c r="Q48" s="443">
        <f t="shared" si="4"/>
        <v>0</v>
      </c>
      <c r="R48" s="375" t="str">
        <f t="shared" si="5"/>
        <v>Valid</v>
      </c>
      <c r="S48" s="24"/>
    </row>
    <row r="49" spans="2:19" ht="15" customHeight="1" thickBot="1" x14ac:dyDescent="0.4">
      <c r="B49" s="313">
        <f t="shared" si="11"/>
        <v>39</v>
      </c>
      <c r="C49" s="222"/>
      <c r="D49" s="416"/>
      <c r="E49" s="402"/>
      <c r="F49" s="402"/>
      <c r="G49" s="402"/>
      <c r="H49" s="435"/>
      <c r="I49" s="514" t="str">
        <f t="shared" si="1"/>
        <v/>
      </c>
      <c r="J49" s="428"/>
      <c r="K49" s="442">
        <f t="shared" si="2"/>
        <v>0</v>
      </c>
      <c r="L49" s="442">
        <f t="shared" si="7"/>
        <v>0</v>
      </c>
      <c r="M49" s="442">
        <f t="shared" si="8"/>
        <v>0</v>
      </c>
      <c r="N49" s="442">
        <f t="shared" si="9"/>
        <v>0</v>
      </c>
      <c r="O49" s="442">
        <f t="shared" si="10"/>
        <v>0</v>
      </c>
      <c r="P49" s="442">
        <f t="shared" si="3"/>
        <v>0</v>
      </c>
      <c r="Q49" s="443">
        <f t="shared" si="4"/>
        <v>0</v>
      </c>
      <c r="R49" s="375" t="str">
        <f t="shared" si="5"/>
        <v>Valid</v>
      </c>
      <c r="S49" s="24"/>
    </row>
    <row r="50" spans="2:19" ht="15" customHeight="1" thickBot="1" x14ac:dyDescent="0.4">
      <c r="B50" s="313">
        <f t="shared" si="11"/>
        <v>40</v>
      </c>
      <c r="C50" s="222"/>
      <c r="D50" s="416"/>
      <c r="E50" s="402"/>
      <c r="F50" s="402"/>
      <c r="G50" s="402"/>
      <c r="H50" s="435"/>
      <c r="I50" s="514" t="str">
        <f t="shared" si="1"/>
        <v/>
      </c>
      <c r="J50" s="428"/>
      <c r="K50" s="442">
        <f t="shared" si="2"/>
        <v>0</v>
      </c>
      <c r="L50" s="442">
        <f t="shared" si="7"/>
        <v>0</v>
      </c>
      <c r="M50" s="442">
        <f t="shared" si="8"/>
        <v>0</v>
      </c>
      <c r="N50" s="442">
        <f t="shared" si="9"/>
        <v>0</v>
      </c>
      <c r="O50" s="442">
        <f t="shared" si="10"/>
        <v>0</v>
      </c>
      <c r="P50" s="442">
        <f t="shared" si="3"/>
        <v>0</v>
      </c>
      <c r="Q50" s="443">
        <f t="shared" si="4"/>
        <v>0</v>
      </c>
      <c r="R50" s="375" t="str">
        <f t="shared" si="5"/>
        <v>Valid</v>
      </c>
      <c r="S50" s="24"/>
    </row>
    <row r="51" spans="2:19" ht="15" customHeight="1" thickBot="1" x14ac:dyDescent="0.4">
      <c r="B51" s="313">
        <f t="shared" si="11"/>
        <v>41</v>
      </c>
      <c r="C51" s="222"/>
      <c r="D51" s="416"/>
      <c r="E51" s="402"/>
      <c r="F51" s="402"/>
      <c r="G51" s="402"/>
      <c r="H51" s="435"/>
      <c r="I51" s="514" t="str">
        <f t="shared" si="1"/>
        <v/>
      </c>
      <c r="J51" s="428"/>
      <c r="K51" s="442">
        <f t="shared" si="2"/>
        <v>0</v>
      </c>
      <c r="L51" s="442">
        <f t="shared" si="7"/>
        <v>0</v>
      </c>
      <c r="M51" s="442">
        <f t="shared" si="8"/>
        <v>0</v>
      </c>
      <c r="N51" s="442">
        <f t="shared" si="9"/>
        <v>0</v>
      </c>
      <c r="O51" s="442">
        <f t="shared" si="10"/>
        <v>0</v>
      </c>
      <c r="P51" s="442">
        <f t="shared" si="3"/>
        <v>0</v>
      </c>
      <c r="Q51" s="443">
        <f t="shared" si="4"/>
        <v>0</v>
      </c>
      <c r="R51" s="375" t="str">
        <f t="shared" si="5"/>
        <v>Valid</v>
      </c>
      <c r="S51" s="24"/>
    </row>
    <row r="52" spans="2:19" ht="15" customHeight="1" thickBot="1" x14ac:dyDescent="0.4">
      <c r="B52" s="313">
        <f t="shared" si="11"/>
        <v>42</v>
      </c>
      <c r="C52" s="222"/>
      <c r="D52" s="416"/>
      <c r="E52" s="402"/>
      <c r="F52" s="402"/>
      <c r="G52" s="402"/>
      <c r="H52" s="435"/>
      <c r="I52" s="514" t="str">
        <f t="shared" si="1"/>
        <v/>
      </c>
      <c r="J52" s="428"/>
      <c r="K52" s="442">
        <f t="shared" si="2"/>
        <v>0</v>
      </c>
      <c r="L52" s="442">
        <f t="shared" si="7"/>
        <v>0</v>
      </c>
      <c r="M52" s="442">
        <f t="shared" si="8"/>
        <v>0</v>
      </c>
      <c r="N52" s="442">
        <f t="shared" si="9"/>
        <v>0</v>
      </c>
      <c r="O52" s="442">
        <f t="shared" si="10"/>
        <v>0</v>
      </c>
      <c r="P52" s="442">
        <f t="shared" si="3"/>
        <v>0</v>
      </c>
      <c r="Q52" s="443">
        <f t="shared" si="4"/>
        <v>0</v>
      </c>
      <c r="R52" s="375" t="str">
        <f t="shared" si="5"/>
        <v>Valid</v>
      </c>
      <c r="S52" s="24"/>
    </row>
    <row r="53" spans="2:19" ht="15" customHeight="1" thickBot="1" x14ac:dyDescent="0.4">
      <c r="B53" s="313">
        <f t="shared" si="11"/>
        <v>43</v>
      </c>
      <c r="C53" s="222"/>
      <c r="D53" s="416"/>
      <c r="E53" s="402"/>
      <c r="F53" s="402"/>
      <c r="G53" s="402"/>
      <c r="H53" s="435"/>
      <c r="I53" s="514" t="str">
        <f t="shared" si="1"/>
        <v/>
      </c>
      <c r="J53" s="428"/>
      <c r="K53" s="442">
        <f t="shared" si="2"/>
        <v>0</v>
      </c>
      <c r="L53" s="442">
        <f t="shared" si="7"/>
        <v>0</v>
      </c>
      <c r="M53" s="442">
        <f t="shared" si="8"/>
        <v>0</v>
      </c>
      <c r="N53" s="442">
        <f t="shared" si="9"/>
        <v>0</v>
      </c>
      <c r="O53" s="442">
        <f t="shared" si="10"/>
        <v>0</v>
      </c>
      <c r="P53" s="442">
        <f t="shared" si="3"/>
        <v>0</v>
      </c>
      <c r="Q53" s="443">
        <f t="shared" si="4"/>
        <v>0</v>
      </c>
      <c r="R53" s="375" t="str">
        <f t="shared" si="5"/>
        <v>Valid</v>
      </c>
      <c r="S53" s="24"/>
    </row>
    <row r="54" spans="2:19" ht="15" customHeight="1" thickBot="1" x14ac:dyDescent="0.4">
      <c r="B54" s="313">
        <f t="shared" ref="B54:B60" si="12">B53+1</f>
        <v>44</v>
      </c>
      <c r="C54" s="222"/>
      <c r="D54" s="416"/>
      <c r="E54" s="402"/>
      <c r="F54" s="402"/>
      <c r="G54" s="402"/>
      <c r="H54" s="435"/>
      <c r="I54" s="514" t="str">
        <f t="shared" si="1"/>
        <v/>
      </c>
      <c r="J54" s="428"/>
      <c r="K54" s="442">
        <f t="shared" si="2"/>
        <v>0</v>
      </c>
      <c r="L54" s="442">
        <f t="shared" si="7"/>
        <v>0</v>
      </c>
      <c r="M54" s="442">
        <f t="shared" si="8"/>
        <v>0</v>
      </c>
      <c r="N54" s="442">
        <f t="shared" si="9"/>
        <v>0</v>
      </c>
      <c r="O54" s="442">
        <f t="shared" si="10"/>
        <v>0</v>
      </c>
      <c r="P54" s="442">
        <f t="shared" si="3"/>
        <v>0</v>
      </c>
      <c r="Q54" s="443">
        <f t="shared" si="4"/>
        <v>0</v>
      </c>
      <c r="R54" s="375" t="str">
        <f t="shared" si="5"/>
        <v>Valid</v>
      </c>
      <c r="S54" s="24"/>
    </row>
    <row r="55" spans="2:19" ht="15" customHeight="1" thickBot="1" x14ac:dyDescent="0.4">
      <c r="B55" s="313">
        <f t="shared" si="12"/>
        <v>45</v>
      </c>
      <c r="C55" s="222"/>
      <c r="D55" s="416"/>
      <c r="E55" s="402"/>
      <c r="F55" s="402"/>
      <c r="G55" s="402"/>
      <c r="H55" s="435"/>
      <c r="I55" s="514" t="str">
        <f t="shared" si="1"/>
        <v/>
      </c>
      <c r="J55" s="428"/>
      <c r="K55" s="442">
        <f t="shared" si="2"/>
        <v>0</v>
      </c>
      <c r="L55" s="442">
        <f t="shared" si="7"/>
        <v>0</v>
      </c>
      <c r="M55" s="442">
        <f t="shared" si="8"/>
        <v>0</v>
      </c>
      <c r="N55" s="442">
        <f t="shared" si="9"/>
        <v>0</v>
      </c>
      <c r="O55" s="442">
        <f t="shared" si="10"/>
        <v>0</v>
      </c>
      <c r="P55" s="442">
        <f t="shared" si="3"/>
        <v>0</v>
      </c>
      <c r="Q55" s="443">
        <f t="shared" si="4"/>
        <v>0</v>
      </c>
      <c r="R55" s="375" t="str">
        <f t="shared" si="5"/>
        <v>Valid</v>
      </c>
      <c r="S55" s="24"/>
    </row>
    <row r="56" spans="2:19" ht="15" customHeight="1" thickBot="1" x14ac:dyDescent="0.4">
      <c r="B56" s="313">
        <f t="shared" si="12"/>
        <v>46</v>
      </c>
      <c r="C56" s="222"/>
      <c r="D56" s="416"/>
      <c r="E56" s="402"/>
      <c r="F56" s="402"/>
      <c r="G56" s="402"/>
      <c r="H56" s="435"/>
      <c r="I56" s="514" t="str">
        <f t="shared" si="1"/>
        <v/>
      </c>
      <c r="J56" s="428"/>
      <c r="K56" s="442">
        <f t="shared" si="2"/>
        <v>0</v>
      </c>
      <c r="L56" s="442">
        <f t="shared" si="7"/>
        <v>0</v>
      </c>
      <c r="M56" s="442">
        <f t="shared" si="8"/>
        <v>0</v>
      </c>
      <c r="N56" s="442">
        <f t="shared" si="9"/>
        <v>0</v>
      </c>
      <c r="O56" s="442">
        <f t="shared" si="10"/>
        <v>0</v>
      </c>
      <c r="P56" s="442">
        <f t="shared" si="3"/>
        <v>0</v>
      </c>
      <c r="Q56" s="443">
        <f t="shared" si="4"/>
        <v>0</v>
      </c>
      <c r="R56" s="375" t="str">
        <f t="shared" si="5"/>
        <v>Valid</v>
      </c>
      <c r="S56" s="24"/>
    </row>
    <row r="57" spans="2:19" ht="15" customHeight="1" thickBot="1" x14ac:dyDescent="0.4">
      <c r="B57" s="313">
        <f t="shared" si="12"/>
        <v>47</v>
      </c>
      <c r="C57" s="222"/>
      <c r="D57" s="416"/>
      <c r="E57" s="402"/>
      <c r="F57" s="402"/>
      <c r="G57" s="402"/>
      <c r="H57" s="435"/>
      <c r="I57" s="514" t="str">
        <f t="shared" si="1"/>
        <v/>
      </c>
      <c r="J57" s="428"/>
      <c r="K57" s="442">
        <f t="shared" si="2"/>
        <v>0</v>
      </c>
      <c r="L57" s="442">
        <f t="shared" si="7"/>
        <v>0</v>
      </c>
      <c r="M57" s="442">
        <f t="shared" si="8"/>
        <v>0</v>
      </c>
      <c r="N57" s="442">
        <f t="shared" si="9"/>
        <v>0</v>
      </c>
      <c r="O57" s="442">
        <f t="shared" si="10"/>
        <v>0</v>
      </c>
      <c r="P57" s="442">
        <f t="shared" si="3"/>
        <v>0</v>
      </c>
      <c r="Q57" s="443">
        <f t="shared" si="4"/>
        <v>0</v>
      </c>
      <c r="R57" s="375" t="str">
        <f t="shared" si="5"/>
        <v>Valid</v>
      </c>
      <c r="S57" s="24"/>
    </row>
    <row r="58" spans="2:19" ht="15" customHeight="1" thickBot="1" x14ac:dyDescent="0.4">
      <c r="B58" s="313">
        <f t="shared" si="12"/>
        <v>48</v>
      </c>
      <c r="C58" s="222"/>
      <c r="D58" s="416"/>
      <c r="E58" s="402"/>
      <c r="F58" s="402"/>
      <c r="G58" s="402"/>
      <c r="H58" s="435"/>
      <c r="I58" s="514" t="str">
        <f t="shared" si="1"/>
        <v/>
      </c>
      <c r="J58" s="428"/>
      <c r="K58" s="442">
        <f t="shared" si="2"/>
        <v>0</v>
      </c>
      <c r="L58" s="442">
        <f t="shared" si="7"/>
        <v>0</v>
      </c>
      <c r="M58" s="442">
        <f t="shared" si="8"/>
        <v>0</v>
      </c>
      <c r="N58" s="442">
        <f t="shared" si="9"/>
        <v>0</v>
      </c>
      <c r="O58" s="442">
        <f t="shared" si="10"/>
        <v>0</v>
      </c>
      <c r="P58" s="442">
        <f t="shared" si="3"/>
        <v>0</v>
      </c>
      <c r="Q58" s="443">
        <f t="shared" si="4"/>
        <v>0</v>
      </c>
      <c r="R58" s="375" t="str">
        <f t="shared" si="5"/>
        <v>Valid</v>
      </c>
      <c r="S58" s="24"/>
    </row>
    <row r="59" spans="2:19" ht="15" customHeight="1" thickBot="1" x14ac:dyDescent="0.4">
      <c r="B59" s="313">
        <f t="shared" si="12"/>
        <v>49</v>
      </c>
      <c r="C59" s="222"/>
      <c r="D59" s="416"/>
      <c r="E59" s="402"/>
      <c r="F59" s="402"/>
      <c r="G59" s="402"/>
      <c r="H59" s="435"/>
      <c r="I59" s="514" t="str">
        <f t="shared" si="1"/>
        <v/>
      </c>
      <c r="J59" s="428"/>
      <c r="K59" s="442">
        <f t="shared" si="2"/>
        <v>0</v>
      </c>
      <c r="L59" s="442">
        <f t="shared" si="7"/>
        <v>0</v>
      </c>
      <c r="M59" s="442">
        <f t="shared" si="8"/>
        <v>0</v>
      </c>
      <c r="N59" s="442">
        <f t="shared" si="9"/>
        <v>0</v>
      </c>
      <c r="O59" s="442">
        <f t="shared" si="10"/>
        <v>0</v>
      </c>
      <c r="P59" s="442">
        <f t="shared" si="3"/>
        <v>0</v>
      </c>
      <c r="Q59" s="443">
        <f t="shared" si="4"/>
        <v>0</v>
      </c>
      <c r="R59" s="375" t="str">
        <f t="shared" si="5"/>
        <v>Valid</v>
      </c>
      <c r="S59" s="24"/>
    </row>
    <row r="60" spans="2:19" ht="15" customHeight="1" thickBot="1" x14ac:dyDescent="0.4">
      <c r="B60" s="313">
        <f t="shared" si="12"/>
        <v>50</v>
      </c>
      <c r="C60" s="222"/>
      <c r="D60" s="416"/>
      <c r="E60" s="403"/>
      <c r="F60" s="403"/>
      <c r="G60" s="403"/>
      <c r="H60" s="435"/>
      <c r="I60" s="514" t="str">
        <f t="shared" si="1"/>
        <v/>
      </c>
      <c r="J60" s="428"/>
      <c r="K60" s="442">
        <f t="shared" si="2"/>
        <v>0</v>
      </c>
      <c r="L60" s="442">
        <f t="shared" si="7"/>
        <v>0</v>
      </c>
      <c r="M60" s="442">
        <f t="shared" si="8"/>
        <v>0</v>
      </c>
      <c r="N60" s="442">
        <f t="shared" si="9"/>
        <v>0</v>
      </c>
      <c r="O60" s="442">
        <f t="shared" si="10"/>
        <v>0</v>
      </c>
      <c r="P60" s="442">
        <f t="shared" si="3"/>
        <v>0</v>
      </c>
      <c r="Q60" s="443">
        <f t="shared" si="4"/>
        <v>0</v>
      </c>
      <c r="R60" s="375" t="str">
        <f t="shared" si="5"/>
        <v>Valid</v>
      </c>
      <c r="S60" s="24"/>
    </row>
    <row r="61" spans="2:19" ht="27.65" customHeight="1" thickBot="1" x14ac:dyDescent="0.4">
      <c r="B61" s="515"/>
      <c r="C61" s="422" t="s">
        <v>396</v>
      </c>
      <c r="D61" s="417">
        <f>SUM(D11:D60)</f>
        <v>0</v>
      </c>
      <c r="E61" s="384">
        <f>SUM(E11:E60)</f>
        <v>0</v>
      </c>
      <c r="F61" s="384">
        <f>SUM(F11:F60)</f>
        <v>0</v>
      </c>
      <c r="G61" s="385">
        <f>SUM(G11:G60)</f>
        <v>0</v>
      </c>
      <c r="H61" s="516"/>
      <c r="I61" s="517"/>
      <c r="J61" s="428"/>
      <c r="K61" s="437"/>
      <c r="L61" s="437"/>
      <c r="M61" s="437"/>
      <c r="N61" s="437"/>
      <c r="O61" s="438"/>
      <c r="P61" s="438"/>
      <c r="Q61" s="438"/>
      <c r="R61" s="258"/>
      <c r="S61" s="24"/>
    </row>
    <row r="62" spans="2:19" ht="15" hidden="1" thickBot="1" x14ac:dyDescent="0.4">
      <c r="B62" s="370"/>
      <c r="C62" s="288"/>
      <c r="D62" s="377"/>
      <c r="E62" s="283"/>
      <c r="F62" s="283"/>
      <c r="G62" s="283"/>
      <c r="H62" s="428"/>
      <c r="I62" s="428"/>
      <c r="J62" s="428"/>
      <c r="K62" s="437"/>
      <c r="L62" s="656" t="s">
        <v>447</v>
      </c>
      <c r="M62" s="657"/>
      <c r="N62" s="657"/>
      <c r="O62" s="657"/>
      <c r="P62" s="657"/>
      <c r="Q62" s="657"/>
      <c r="R62" s="376" t="str">
        <f>IF(D61=D64,"Valid","Invalid")</f>
        <v>Valid</v>
      </c>
      <c r="S62" s="24"/>
    </row>
    <row r="63" spans="2:19" ht="46.5" hidden="1" thickBot="1" x14ac:dyDescent="0.4">
      <c r="B63" s="370"/>
      <c r="C63" s="288"/>
      <c r="D63" s="378" t="s">
        <v>446</v>
      </c>
      <c r="E63" s="379"/>
      <c r="F63" s="379"/>
      <c r="G63" s="313" t="s">
        <v>445</v>
      </c>
      <c r="H63" s="428"/>
      <c r="I63" s="428"/>
      <c r="J63" s="428"/>
      <c r="K63" s="437"/>
      <c r="L63" s="656"/>
      <c r="M63" s="657"/>
      <c r="N63" s="657"/>
      <c r="O63" s="657"/>
      <c r="P63" s="657"/>
      <c r="Q63" s="657"/>
      <c r="R63" s="376"/>
      <c r="S63" s="24"/>
    </row>
    <row r="64" spans="2:19" ht="15" hidden="1" thickBot="1" x14ac:dyDescent="0.4">
      <c r="B64" s="370"/>
      <c r="C64" s="288"/>
      <c r="D64" s="293">
        <f xml:space="preserve"> Q2a_i_TotalNumber_MiFID_RetailClients</f>
        <v>0</v>
      </c>
      <c r="E64" s="380"/>
      <c r="F64" s="380"/>
      <c r="G64" s="281">
        <f xml:space="preserve"> 'Q1 - Q 11'!F18</f>
        <v>0</v>
      </c>
      <c r="H64" s="428"/>
      <c r="I64" s="428"/>
      <c r="J64" s="428"/>
      <c r="K64" s="437"/>
      <c r="L64" s="658"/>
      <c r="M64" s="659"/>
      <c r="N64" s="659"/>
      <c r="O64" s="659"/>
      <c r="P64" s="659"/>
      <c r="Q64" s="659"/>
      <c r="R64" s="376"/>
      <c r="S64" s="24"/>
    </row>
    <row r="65" spans="2:19" hidden="1" x14ac:dyDescent="0.35">
      <c r="B65" s="370"/>
      <c r="C65" s="288"/>
      <c r="D65" s="381"/>
      <c r="E65" s="382"/>
      <c r="F65" s="383"/>
      <c r="G65" s="283"/>
      <c r="H65" s="428"/>
      <c r="I65" s="428"/>
      <c r="J65" s="428"/>
      <c r="K65" s="437"/>
      <c r="L65" s="658" t="s">
        <v>406</v>
      </c>
      <c r="M65" s="659"/>
      <c r="N65" s="659"/>
      <c r="O65" s="659"/>
      <c r="P65" s="659"/>
      <c r="Q65" s="659"/>
      <c r="R65" s="376" t="str">
        <f xml:space="preserve"> IF(G61=G64,"Valid", "Invalid")</f>
        <v>Valid</v>
      </c>
      <c r="S65" s="24"/>
    </row>
    <row r="66" spans="2:19" ht="15.75" hidden="1" customHeight="1" thickBot="1" x14ac:dyDescent="0.4">
      <c r="B66" s="371"/>
      <c r="C66" s="336"/>
      <c r="D66" s="577"/>
      <c r="E66" s="577"/>
      <c r="F66" s="292"/>
      <c r="G66" s="292"/>
      <c r="H66" s="430"/>
      <c r="I66" s="430"/>
      <c r="J66" s="430"/>
      <c r="K66" s="444"/>
      <c r="L66" s="444"/>
      <c r="M66" s="444"/>
      <c r="N66" s="444"/>
      <c r="O66" s="445"/>
      <c r="P66" s="445"/>
      <c r="Q66" s="445"/>
      <c r="R66" s="269"/>
      <c r="S66" s="29"/>
    </row>
    <row r="67" spans="2:19" ht="15.75" customHeight="1" x14ac:dyDescent="0.35">
      <c r="C67" s="50"/>
      <c r="D67" s="579"/>
      <c r="E67" s="579"/>
      <c r="O67" s="55"/>
      <c r="P67" s="55"/>
    </row>
    <row r="68" spans="2:19" ht="15" customHeight="1" x14ac:dyDescent="0.35">
      <c r="C68" s="50"/>
      <c r="D68" s="569"/>
      <c r="E68" s="569"/>
      <c r="O68" s="55"/>
      <c r="P68" s="55"/>
    </row>
    <row r="69" spans="2:19" ht="25.5" customHeight="1" x14ac:dyDescent="0.35">
      <c r="C69" s="50"/>
      <c r="D69" s="569"/>
      <c r="E69" s="569"/>
      <c r="O69" s="55"/>
      <c r="P69" s="55"/>
    </row>
    <row r="70" spans="2:19" ht="15.75" customHeight="1" x14ac:dyDescent="0.35">
      <c r="C70" s="50"/>
      <c r="D70" s="569"/>
      <c r="E70" s="569"/>
    </row>
    <row r="71" spans="2:19" ht="84.75" customHeight="1" x14ac:dyDescent="0.35">
      <c r="D71" s="569"/>
      <c r="E71" s="569"/>
    </row>
    <row r="72" spans="2:19" ht="48.75" customHeight="1" x14ac:dyDescent="0.35">
      <c r="C72" s="50"/>
      <c r="D72" s="569"/>
      <c r="E72" s="569"/>
    </row>
    <row r="73" spans="2:19" ht="48.75" customHeight="1" x14ac:dyDescent="0.35">
      <c r="C73" s="50"/>
      <c r="D73" s="569"/>
      <c r="E73" s="569"/>
    </row>
    <row r="74" spans="2:19" ht="48.75" customHeight="1" x14ac:dyDescent="0.35">
      <c r="C74" s="50"/>
      <c r="D74" s="569"/>
      <c r="E74" s="569"/>
    </row>
    <row r="75" spans="2:19" ht="48.75" customHeight="1" x14ac:dyDescent="0.35">
      <c r="D75" s="569"/>
      <c r="E75" s="569"/>
    </row>
    <row r="76" spans="2:19" ht="48.75" customHeight="1" x14ac:dyDescent="0.35">
      <c r="C76" s="50"/>
      <c r="D76" s="569"/>
      <c r="E76" s="569"/>
    </row>
    <row r="77" spans="2:19" ht="20.9" customHeight="1" x14ac:dyDescent="0.35">
      <c r="D77" s="569"/>
      <c r="E77" s="569"/>
    </row>
    <row r="78" spans="2:19" ht="20.9" customHeight="1" x14ac:dyDescent="0.35">
      <c r="D78" s="569"/>
      <c r="E78" s="569"/>
    </row>
    <row r="79" spans="2:19" ht="48.75" customHeight="1" x14ac:dyDescent="0.35">
      <c r="D79" s="569"/>
      <c r="E79" s="569"/>
    </row>
    <row r="80" spans="2:19" ht="17.149999999999999" customHeight="1" x14ac:dyDescent="0.35">
      <c r="D80" s="569"/>
      <c r="E80" s="569"/>
    </row>
    <row r="81" spans="4:16" ht="15" customHeight="1" x14ac:dyDescent="0.35">
      <c r="D81" s="569"/>
      <c r="E81" s="569"/>
      <c r="O81" s="55"/>
      <c r="P81" s="55"/>
    </row>
    <row r="82" spans="4:16" ht="36.75" customHeight="1" x14ac:dyDescent="0.35"/>
    <row r="83" spans="4:16" ht="15.75" customHeight="1" x14ac:dyDescent="0.35">
      <c r="O83" s="55"/>
      <c r="P83" s="55"/>
    </row>
    <row r="84" spans="4:16" ht="15.75" customHeight="1" x14ac:dyDescent="0.35">
      <c r="O84" s="55"/>
      <c r="P84" s="55"/>
    </row>
    <row r="85" spans="4:16" ht="15.75" customHeight="1" x14ac:dyDescent="0.35">
      <c r="O85" s="55"/>
      <c r="P85" s="55"/>
    </row>
    <row r="86" spans="4:16" x14ac:dyDescent="0.35">
      <c r="O86" s="55"/>
      <c r="P86" s="55"/>
    </row>
    <row r="87" spans="4:16" x14ac:dyDescent="0.35">
      <c r="O87" s="55"/>
      <c r="P87" s="55"/>
    </row>
    <row r="88" spans="4:16" x14ac:dyDescent="0.35">
      <c r="O88" s="55"/>
      <c r="P88" s="55"/>
    </row>
    <row r="89" spans="4:16" ht="15.75" customHeight="1" x14ac:dyDescent="0.35">
      <c r="O89" s="55"/>
      <c r="P89" s="55"/>
    </row>
    <row r="90" spans="4:16" ht="15.75" customHeight="1" x14ac:dyDescent="0.35">
      <c r="O90" s="55"/>
      <c r="P90" s="55"/>
    </row>
    <row r="92" spans="4:16" ht="15.75" customHeight="1" x14ac:dyDescent="0.35"/>
    <row r="93" spans="4:16" ht="15.75" customHeight="1" x14ac:dyDescent="0.35"/>
    <row r="94" spans="4:16" ht="15.75" customHeight="1" x14ac:dyDescent="0.35"/>
    <row r="95" spans="4:16" ht="15.75" customHeight="1" x14ac:dyDescent="0.35">
      <c r="O95" s="55"/>
      <c r="P95" s="55"/>
    </row>
    <row r="96" spans="4:16" ht="25.5" customHeight="1" x14ac:dyDescent="0.35">
      <c r="O96" s="55"/>
      <c r="P96" s="55"/>
    </row>
    <row r="97" spans="15:16" ht="15.75" customHeight="1" x14ac:dyDescent="0.35">
      <c r="O97" s="55"/>
      <c r="P97" s="55"/>
    </row>
    <row r="98" spans="15:16" ht="25.5" customHeight="1" x14ac:dyDescent="0.35">
      <c r="O98" s="55"/>
      <c r="P98" s="55"/>
    </row>
    <row r="99" spans="15:16" ht="15.75" customHeight="1" x14ac:dyDescent="0.35">
      <c r="O99" s="55"/>
      <c r="P99" s="55"/>
    </row>
    <row r="100" spans="15:16" ht="15" customHeight="1" x14ac:dyDescent="0.35"/>
    <row r="101" spans="15:16" ht="15" customHeight="1" x14ac:dyDescent="0.35"/>
    <row r="102" spans="15:16" ht="15" customHeight="1" x14ac:dyDescent="0.35"/>
    <row r="103" spans="15:16" ht="15" customHeight="1" x14ac:dyDescent="0.35"/>
    <row r="105" spans="15:16" ht="15" customHeight="1" x14ac:dyDescent="0.35"/>
    <row r="106" spans="15:16" ht="15" customHeight="1" x14ac:dyDescent="0.35"/>
    <row r="107" spans="15:16" ht="15" customHeight="1" x14ac:dyDescent="0.35"/>
    <row r="109" spans="15:16" ht="15" customHeight="1" x14ac:dyDescent="0.35"/>
  </sheetData>
  <sheetProtection algorithmName="SHA-512" hashValue="m349A2tam1Y+E3oMwgBIzIxfUtzzO+i64pPQGWwb2ho/YySe0KvlRjWHWTihENDsou2zvoKrpPmpBsYxavOcUg==" saltValue="bxZ4fUIB+eu489sEjT5uOQ==" spinCount="100000" sheet="1" selectLockedCells="1"/>
  <mergeCells count="29">
    <mergeCell ref="B2:I2"/>
    <mergeCell ref="C4:E5"/>
    <mergeCell ref="B4:B5"/>
    <mergeCell ref="K4:R4"/>
    <mergeCell ref="K5:Q5"/>
    <mergeCell ref="C3:I3"/>
    <mergeCell ref="L62:Q62"/>
    <mergeCell ref="L65:Q65"/>
    <mergeCell ref="D75:E75"/>
    <mergeCell ref="D66:E66"/>
    <mergeCell ref="D67:E67"/>
    <mergeCell ref="D68:E68"/>
    <mergeCell ref="L63:Q63"/>
    <mergeCell ref="L64:Q64"/>
    <mergeCell ref="D81:E81"/>
    <mergeCell ref="D79:E79"/>
    <mergeCell ref="D80:E80"/>
    <mergeCell ref="D78:E78"/>
    <mergeCell ref="D6:G6"/>
    <mergeCell ref="D76:E76"/>
    <mergeCell ref="D77:E77"/>
    <mergeCell ref="D69:E69"/>
    <mergeCell ref="D70:E70"/>
    <mergeCell ref="D71:E71"/>
    <mergeCell ref="D72:E72"/>
    <mergeCell ref="D73:E73"/>
    <mergeCell ref="D74:E74"/>
    <mergeCell ref="D7:G7"/>
    <mergeCell ref="D8:G8"/>
  </mergeCells>
  <conditionalFormatting sqref="G4">
    <cfRule type="cellIs" dxfId="7" priority="1" stopIfTrue="1" operator="equal">
      <formula>"Valid"</formula>
    </cfRule>
    <cfRule type="containsText" dxfId="6" priority="2" operator="containsText" text="Invalid">
      <formula>NOT(ISERROR(SEARCH("Invalid",G4)))</formula>
    </cfRule>
  </conditionalFormatting>
  <dataValidations count="2">
    <dataValidation type="whole" operator="greaterThanOrEqual" allowBlank="1" showInputMessage="1" showErrorMessage="1" sqref="E11:G60">
      <formula1>0</formula1>
    </dataValidation>
    <dataValidation type="custom" showInputMessage="1" showErrorMessage="1" errorTitle="Previous row is blank ?" error="All rows must be filled consecutively (no blank rows left in the middle)_x000a_" sqref="D11:D60">
      <formula1>NOT(ISBLANK(D10))</formula1>
    </dataValidation>
  </dataValidations>
  <pageMargins left="0.7" right="0.7" top="0.75" bottom="0.75" header="0.3" footer="0.3"/>
  <pageSetup paperSize="8" orientation="portrait" r:id="rId1"/>
  <headerFooter alignWithMargins="0">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menu'!$G$2:$G$6</xm:f>
          </x14:formula1>
          <xm:sqref>C11:C60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S108"/>
  <sheetViews>
    <sheetView showGridLines="0" zoomScaleNormal="100" workbookViewId="0">
      <selection activeCell="G17" sqref="G17"/>
    </sheetView>
  </sheetViews>
  <sheetFormatPr defaultColWidth="9.1796875" defaultRowHeight="14.5" x14ac:dyDescent="0.35"/>
  <cols>
    <col min="1" max="1" width="5.54296875" style="60" customWidth="1"/>
    <col min="2" max="2" width="12.453125" style="60" customWidth="1"/>
    <col min="3" max="3" width="21.54296875" style="36" bestFit="1" customWidth="1"/>
    <col min="4" max="4" width="21.54296875" style="60" customWidth="1"/>
    <col min="5" max="5" width="26.453125" style="60" customWidth="1"/>
    <col min="6" max="6" width="26.54296875" style="60" customWidth="1"/>
    <col min="7" max="7" width="26" style="60" customWidth="1"/>
    <col min="8" max="8" width="8" style="60" bestFit="1" customWidth="1"/>
    <col min="9" max="9" width="65.1796875" style="60" customWidth="1"/>
    <col min="10" max="10" width="3.81640625" style="60" customWidth="1"/>
    <col min="11" max="11" width="5.81640625" style="60" hidden="1" customWidth="1"/>
    <col min="12" max="12" width="6.54296875" style="60" hidden="1" customWidth="1"/>
    <col min="13" max="13" width="5.81640625" style="60" hidden="1" customWidth="1"/>
    <col min="14" max="14" width="7.81640625" style="60" hidden="1" customWidth="1"/>
    <col min="15" max="16" width="5.81640625" style="60" hidden="1" customWidth="1"/>
    <col min="17" max="17" width="8" style="60" hidden="1" customWidth="1"/>
    <col min="18" max="18" width="13.54296875" style="60" hidden="1" customWidth="1"/>
    <col min="19" max="19" width="0.54296875" style="60" customWidth="1"/>
    <col min="20" max="16384" width="9.1796875" style="60"/>
  </cols>
  <sheetData>
    <row r="1" spans="1:19" ht="15.75" customHeight="1" thickBot="1" x14ac:dyDescent="0.4">
      <c r="A1" s="34"/>
      <c r="B1" s="34"/>
    </row>
    <row r="2" spans="1:19" ht="23.15" customHeight="1" thickBot="1" x14ac:dyDescent="0.4">
      <c r="B2" s="547" t="s">
        <v>4</v>
      </c>
      <c r="C2" s="570"/>
      <c r="D2" s="570"/>
      <c r="E2" s="570"/>
      <c r="F2" s="570"/>
      <c r="G2" s="570"/>
      <c r="H2" s="570"/>
      <c r="I2" s="570"/>
      <c r="J2" s="570"/>
      <c r="K2" s="570"/>
      <c r="L2" s="570"/>
      <c r="M2" s="570"/>
      <c r="N2" s="570"/>
      <c r="O2" s="570"/>
      <c r="P2" s="570"/>
      <c r="Q2" s="570"/>
      <c r="R2" s="570"/>
      <c r="S2" s="571"/>
    </row>
    <row r="3" spans="1:19" ht="15.75" customHeight="1" thickBot="1" x14ac:dyDescent="0.4">
      <c r="B3" s="572" t="s">
        <v>5</v>
      </c>
      <c r="C3" s="573"/>
      <c r="D3" s="573"/>
      <c r="E3" s="573"/>
      <c r="F3" s="573"/>
      <c r="G3" s="573"/>
      <c r="H3" s="573"/>
      <c r="I3" s="573"/>
      <c r="J3" s="573"/>
      <c r="K3" s="573"/>
      <c r="L3" s="573"/>
      <c r="M3" s="573"/>
      <c r="N3" s="573"/>
      <c r="O3" s="573"/>
      <c r="P3" s="573"/>
      <c r="Q3" s="573"/>
      <c r="R3" s="573"/>
      <c r="S3" s="605"/>
    </row>
    <row r="4" spans="1:19" ht="15" thickBot="1" x14ac:dyDescent="0.4">
      <c r="B4" s="635" t="s">
        <v>482</v>
      </c>
      <c r="C4" s="590" t="s">
        <v>64</v>
      </c>
      <c r="D4" s="675"/>
      <c r="E4" s="675"/>
      <c r="F4" s="676"/>
      <c r="G4" s="387" t="s">
        <v>491</v>
      </c>
      <c r="H4" s="317" t="str">
        <f>IF( R6=0,"Valid","Invalid")</f>
        <v>Invalid</v>
      </c>
      <c r="I4" s="278"/>
      <c r="J4" s="278"/>
      <c r="K4" s="670" t="s">
        <v>404</v>
      </c>
      <c r="L4" s="671"/>
      <c r="M4" s="671"/>
      <c r="N4" s="671"/>
      <c r="O4" s="671"/>
      <c r="P4" s="671"/>
      <c r="Q4" s="671"/>
      <c r="R4" s="672"/>
      <c r="S4" s="306"/>
    </row>
    <row r="5" spans="1:19" ht="14.5" hidden="1" customHeight="1" x14ac:dyDescent="0.35">
      <c r="B5" s="683"/>
      <c r="C5" s="677"/>
      <c r="D5" s="678"/>
      <c r="E5" s="678"/>
      <c r="F5" s="679"/>
      <c r="G5" s="275"/>
      <c r="H5" s="275"/>
      <c r="I5" s="275"/>
      <c r="J5" s="275"/>
      <c r="K5" s="345"/>
      <c r="L5" s="345"/>
      <c r="M5" s="345"/>
      <c r="N5" s="345"/>
      <c r="O5" s="345"/>
      <c r="P5" s="345"/>
      <c r="Q5" s="345"/>
      <c r="R5" s="345"/>
      <c r="S5" s="346"/>
    </row>
    <row r="6" spans="1:19" ht="14.5" hidden="1" customHeight="1" x14ac:dyDescent="0.35">
      <c r="B6" s="683"/>
      <c r="C6" s="677"/>
      <c r="D6" s="678"/>
      <c r="E6" s="678"/>
      <c r="F6" s="679"/>
      <c r="G6" s="345"/>
      <c r="H6" s="345"/>
      <c r="I6" s="345"/>
      <c r="J6" s="345"/>
      <c r="K6" s="345"/>
      <c r="L6" s="345"/>
      <c r="M6" s="345"/>
      <c r="N6" s="345"/>
      <c r="O6" s="345"/>
      <c r="P6" s="345"/>
      <c r="Q6" s="345"/>
      <c r="R6" s="364">
        <f>COUNTIF(R9:R67,"Invalid")</f>
        <v>1</v>
      </c>
      <c r="S6" s="346"/>
    </row>
    <row r="7" spans="1:19" ht="15.75" hidden="1" customHeight="1" x14ac:dyDescent="0.35">
      <c r="B7" s="683"/>
      <c r="C7" s="677"/>
      <c r="D7" s="678"/>
      <c r="E7" s="678"/>
      <c r="F7" s="679"/>
      <c r="G7" s="345"/>
      <c r="H7" s="345"/>
      <c r="I7" s="345"/>
      <c r="J7" s="345"/>
      <c r="K7" s="345"/>
      <c r="L7" s="345"/>
      <c r="M7" s="345"/>
      <c r="N7" s="345"/>
      <c r="O7" s="345"/>
      <c r="P7" s="345"/>
      <c r="Q7" s="345"/>
      <c r="R7" s="345"/>
      <c r="S7" s="346"/>
    </row>
    <row r="8" spans="1:19" ht="15.65" customHeight="1" thickBot="1" x14ac:dyDescent="0.4">
      <c r="B8" s="684"/>
      <c r="C8" s="680"/>
      <c r="D8" s="681"/>
      <c r="E8" s="681"/>
      <c r="F8" s="682"/>
      <c r="G8" s="283"/>
      <c r="H8" s="283"/>
      <c r="I8" s="283"/>
      <c r="J8" s="283"/>
      <c r="K8" s="345"/>
      <c r="L8" s="345"/>
      <c r="M8" s="345"/>
      <c r="N8" s="345"/>
      <c r="O8" s="345"/>
      <c r="P8" s="345"/>
      <c r="Q8" s="345"/>
      <c r="R8" s="345"/>
      <c r="S8" s="306"/>
    </row>
    <row r="9" spans="1:19" ht="58.5" customHeight="1" thickBot="1" x14ac:dyDescent="0.4">
      <c r="B9" s="388" t="s">
        <v>483</v>
      </c>
      <c r="C9" s="637" t="s">
        <v>421</v>
      </c>
      <c r="D9" s="638"/>
      <c r="E9" s="685"/>
      <c r="F9" s="211"/>
      <c r="G9" s="389" t="str">
        <f>IF(K9="Invalid","Please choose a value for Q17(a)","")</f>
        <v>Please choose a value for Q17(a)</v>
      </c>
      <c r="H9" s="283"/>
      <c r="I9" s="390"/>
      <c r="J9" s="283"/>
      <c r="K9" s="391" t="str">
        <f>IF(OR(F9="Please choose an option:",F9=""), "Invalid","Valid")</f>
        <v>Invalid</v>
      </c>
      <c r="L9" s="366" t="s">
        <v>466</v>
      </c>
      <c r="M9" s="318" t="str">
        <f>IF(AND(F9="No",NOT( ISBLANK(D13) )), "Invalid","Valid")</f>
        <v>Valid</v>
      </c>
      <c r="N9" s="392" t="s">
        <v>467</v>
      </c>
      <c r="O9" s="318" t="str">
        <f>IF(AND(F9="Yes", ISBLANK(D13) ), "Invalid","Valid")</f>
        <v>Valid</v>
      </c>
      <c r="P9" s="318"/>
      <c r="Q9" s="392" t="s">
        <v>468</v>
      </c>
      <c r="R9" s="318" t="str">
        <f>IF(AND(K9="Valid",M9="Valid",O9="Valid"),"Valid","Invalid")</f>
        <v>Invalid</v>
      </c>
      <c r="S9" s="306"/>
    </row>
    <row r="10" spans="1:19" ht="26.15" customHeight="1" thickBot="1" x14ac:dyDescent="0.4">
      <c r="B10" s="386"/>
      <c r="C10" s="673" t="str">
        <f>IF(M9="Invalid","You have answered 'No' to Q16(a), so  Q16(b) should be left blank",IF(O9="Invalid","You have answered 'Yes' to Q16(a), so  Q16(b) cannot be blank",""))</f>
        <v/>
      </c>
      <c r="D10" s="674"/>
      <c r="E10" s="674"/>
      <c r="F10" s="674"/>
      <c r="G10" s="674"/>
      <c r="H10" s="261"/>
      <c r="I10" s="264"/>
      <c r="J10" s="261"/>
      <c r="K10" s="127"/>
      <c r="L10" s="127"/>
      <c r="M10" s="127"/>
      <c r="N10" s="127"/>
      <c r="O10" s="127"/>
      <c r="P10" s="127"/>
      <c r="Q10" s="127"/>
      <c r="R10" s="127"/>
      <c r="S10" s="299"/>
    </row>
    <row r="11" spans="1:19" ht="15.75" customHeight="1" thickBot="1" x14ac:dyDescent="0.4">
      <c r="B11" s="386"/>
      <c r="C11" s="313" t="s">
        <v>484</v>
      </c>
      <c r="D11" s="313" t="s">
        <v>485</v>
      </c>
      <c r="E11" s="313" t="s">
        <v>486</v>
      </c>
      <c r="F11" s="313" t="s">
        <v>487</v>
      </c>
      <c r="G11" s="290" t="s">
        <v>488</v>
      </c>
      <c r="H11" s="433"/>
      <c r="I11" s="433"/>
      <c r="J11" s="433"/>
      <c r="K11" s="132"/>
      <c r="L11" s="132"/>
      <c r="M11" s="132"/>
      <c r="N11" s="132"/>
      <c r="O11" s="47"/>
      <c r="P11" s="47"/>
      <c r="Q11" s="47"/>
      <c r="R11" s="48"/>
      <c r="S11" s="299"/>
    </row>
    <row r="12" spans="1:19" ht="54.65" customHeight="1" thickBot="1" x14ac:dyDescent="0.4">
      <c r="B12" s="393" t="s">
        <v>99</v>
      </c>
      <c r="C12" s="396" t="s">
        <v>55</v>
      </c>
      <c r="D12" s="396" t="s">
        <v>407</v>
      </c>
      <c r="E12" s="396" t="s">
        <v>416</v>
      </c>
      <c r="F12" s="396" t="s">
        <v>417</v>
      </c>
      <c r="G12" s="396" t="s">
        <v>498</v>
      </c>
      <c r="H12" s="433"/>
      <c r="I12" s="433"/>
      <c r="J12" s="433"/>
      <c r="K12" s="47" t="s">
        <v>403</v>
      </c>
      <c r="L12" s="47" t="s">
        <v>365</v>
      </c>
      <c r="M12" s="47" t="s">
        <v>355</v>
      </c>
      <c r="N12" s="47" t="s">
        <v>356</v>
      </c>
      <c r="O12" s="47" t="s">
        <v>357</v>
      </c>
      <c r="P12" s="47" t="s">
        <v>448</v>
      </c>
      <c r="Q12" s="47" t="s">
        <v>98</v>
      </c>
      <c r="R12" s="47" t="s">
        <v>360</v>
      </c>
      <c r="S12" s="128"/>
    </row>
    <row r="13" spans="1:19" ht="15.75" customHeight="1" thickBot="1" x14ac:dyDescent="0.4">
      <c r="B13" s="393">
        <v>1</v>
      </c>
      <c r="C13" s="222"/>
      <c r="D13" s="412"/>
      <c r="E13" s="410"/>
      <c r="F13" s="410"/>
      <c r="G13" s="410"/>
      <c r="H13" s="433"/>
      <c r="I13" s="390" t="str">
        <f xml:space="preserve"> IF( AND(P13=0,E13&lt;&gt;"",F13&lt;&gt;"",G13&lt;&gt;""),"Field (f) should be equal to (d) + (e)",  IF(R13="Invalid","Missing data, please fill out all fields (c) to (f)",""))</f>
        <v/>
      </c>
      <c r="J13" s="433"/>
      <c r="K13" s="46">
        <f t="shared" ref="K13:K44" si="0">IF(OR(C13="Please choose an option:",C13=""),0,1)</f>
        <v>0</v>
      </c>
      <c r="L13" s="46">
        <f>--(D13&lt;&gt;"")</f>
        <v>0</v>
      </c>
      <c r="M13" s="46">
        <f>--(E13&lt;&gt;"")</f>
        <v>0</v>
      </c>
      <c r="N13" s="46">
        <f>--(F13&lt;&gt;"")</f>
        <v>0</v>
      </c>
      <c r="O13" s="46">
        <f>--(G13&lt;&gt;"")</f>
        <v>0</v>
      </c>
      <c r="P13" s="46">
        <f xml:space="preserve"> IF( AND(E13="",F13="",G13=""),0,IF(G13=SUM(E13,F13),1,0))</f>
        <v>0</v>
      </c>
      <c r="Q13" s="46">
        <f>SUM(K13:P13)</f>
        <v>0</v>
      </c>
      <c r="R13" s="49" t="str">
        <f>IF(OR(Q13=6,Q13=0), "Valid", "Invalid")</f>
        <v>Valid</v>
      </c>
      <c r="S13" s="128"/>
    </row>
    <row r="14" spans="1:19" ht="15.75" customHeight="1" thickBot="1" x14ac:dyDescent="0.4">
      <c r="B14" s="393">
        <f>B13+1</f>
        <v>2</v>
      </c>
      <c r="C14" s="222"/>
      <c r="D14" s="412"/>
      <c r="E14" s="410"/>
      <c r="F14" s="410"/>
      <c r="G14" s="410"/>
      <c r="H14" s="433"/>
      <c r="I14" s="390" t="str">
        <f t="shared" ref="I14:I62" si="1" xml:space="preserve"> IF( AND(P14=0,E14&lt;&gt;"",F14&lt;&gt;"",G14&lt;&gt;""),"Field (f) should be equal to (d) + (e)",  IF(R14="Invalid","Missing data, please fill out all fields (c) to (f)",""))</f>
        <v/>
      </c>
      <c r="J14" s="433"/>
      <c r="K14" s="46">
        <f t="shared" si="0"/>
        <v>0</v>
      </c>
      <c r="L14" s="46">
        <f t="shared" ref="L14:L45" si="2">--(D14&lt;&gt;"")</f>
        <v>0</v>
      </c>
      <c r="M14" s="46">
        <f t="shared" ref="M14:M45" si="3">--(E14&lt;&gt;"")</f>
        <v>0</v>
      </c>
      <c r="N14" s="46">
        <f t="shared" ref="N14:N45" si="4">--(F14&lt;&gt;"")</f>
        <v>0</v>
      </c>
      <c r="O14" s="46">
        <f t="shared" ref="O14:O62" si="5">--(G14&lt;&gt;"")</f>
        <v>0</v>
      </c>
      <c r="P14" s="46">
        <f t="shared" ref="P14:P62" si="6" xml:space="preserve"> IF( AND(E14="",F14="",G14=""),0,IF(G14=SUM(E14,F14),1,0))</f>
        <v>0</v>
      </c>
      <c r="Q14" s="46">
        <f t="shared" ref="Q14:Q62" si="7">SUM(K14:O14)</f>
        <v>0</v>
      </c>
      <c r="R14" s="49" t="str">
        <f t="shared" ref="R14:R62" si="8">IF(OR(Q14=5,Q14=0), "Valid", "Invalid")</f>
        <v>Valid</v>
      </c>
      <c r="S14" s="128"/>
    </row>
    <row r="15" spans="1:19" ht="15.75" customHeight="1" thickBot="1" x14ac:dyDescent="0.4">
      <c r="B15" s="393">
        <f t="shared" ref="B15:B62" si="9">B14+1</f>
        <v>3</v>
      </c>
      <c r="C15" s="222"/>
      <c r="D15" s="412"/>
      <c r="E15" s="410"/>
      <c r="F15" s="410"/>
      <c r="G15" s="410"/>
      <c r="H15" s="433"/>
      <c r="I15" s="390" t="str">
        <f t="shared" si="1"/>
        <v/>
      </c>
      <c r="J15" s="433"/>
      <c r="K15" s="46">
        <f t="shared" si="0"/>
        <v>0</v>
      </c>
      <c r="L15" s="46">
        <f t="shared" si="2"/>
        <v>0</v>
      </c>
      <c r="M15" s="46">
        <f t="shared" si="3"/>
        <v>0</v>
      </c>
      <c r="N15" s="46">
        <f t="shared" si="4"/>
        <v>0</v>
      </c>
      <c r="O15" s="46">
        <f t="shared" si="5"/>
        <v>0</v>
      </c>
      <c r="P15" s="46">
        <f t="shared" si="6"/>
        <v>0</v>
      </c>
      <c r="Q15" s="46">
        <f t="shared" si="7"/>
        <v>0</v>
      </c>
      <c r="R15" s="49" t="str">
        <f t="shared" si="8"/>
        <v>Valid</v>
      </c>
      <c r="S15" s="128"/>
    </row>
    <row r="16" spans="1:19" ht="15.75" customHeight="1" thickBot="1" x14ac:dyDescent="0.4">
      <c r="B16" s="393">
        <f t="shared" si="9"/>
        <v>4</v>
      </c>
      <c r="C16" s="222"/>
      <c r="D16" s="412"/>
      <c r="E16" s="410"/>
      <c r="F16" s="410"/>
      <c r="G16" s="410"/>
      <c r="H16" s="433"/>
      <c r="I16" s="390" t="str">
        <f t="shared" si="1"/>
        <v/>
      </c>
      <c r="J16" s="433"/>
      <c r="K16" s="46">
        <f t="shared" si="0"/>
        <v>0</v>
      </c>
      <c r="L16" s="46">
        <f t="shared" si="2"/>
        <v>0</v>
      </c>
      <c r="M16" s="46">
        <f t="shared" si="3"/>
        <v>0</v>
      </c>
      <c r="N16" s="46">
        <f t="shared" si="4"/>
        <v>0</v>
      </c>
      <c r="O16" s="46">
        <f t="shared" si="5"/>
        <v>0</v>
      </c>
      <c r="P16" s="46">
        <f t="shared" si="6"/>
        <v>0</v>
      </c>
      <c r="Q16" s="46">
        <f t="shared" si="7"/>
        <v>0</v>
      </c>
      <c r="R16" s="49" t="str">
        <f t="shared" si="8"/>
        <v>Valid</v>
      </c>
      <c r="S16" s="128"/>
    </row>
    <row r="17" spans="2:19" ht="15.75" customHeight="1" thickBot="1" x14ac:dyDescent="0.4">
      <c r="B17" s="393">
        <f t="shared" si="9"/>
        <v>5</v>
      </c>
      <c r="C17" s="222"/>
      <c r="D17" s="412"/>
      <c r="E17" s="410"/>
      <c r="F17" s="410"/>
      <c r="G17" s="410"/>
      <c r="H17" s="433"/>
      <c r="I17" s="390" t="str">
        <f t="shared" si="1"/>
        <v/>
      </c>
      <c r="J17" s="433"/>
      <c r="K17" s="46">
        <f t="shared" si="0"/>
        <v>0</v>
      </c>
      <c r="L17" s="46">
        <f t="shared" si="2"/>
        <v>0</v>
      </c>
      <c r="M17" s="46">
        <f t="shared" si="3"/>
        <v>0</v>
      </c>
      <c r="N17" s="46">
        <f t="shared" si="4"/>
        <v>0</v>
      </c>
      <c r="O17" s="46">
        <f t="shared" si="5"/>
        <v>0</v>
      </c>
      <c r="P17" s="46">
        <f t="shared" si="6"/>
        <v>0</v>
      </c>
      <c r="Q17" s="46">
        <f t="shared" si="7"/>
        <v>0</v>
      </c>
      <c r="R17" s="49" t="str">
        <f t="shared" si="8"/>
        <v>Valid</v>
      </c>
      <c r="S17" s="128"/>
    </row>
    <row r="18" spans="2:19" ht="15.75" customHeight="1" thickBot="1" x14ac:dyDescent="0.4">
      <c r="B18" s="393">
        <f t="shared" si="9"/>
        <v>6</v>
      </c>
      <c r="C18" s="222"/>
      <c r="D18" s="412"/>
      <c r="E18" s="410"/>
      <c r="F18" s="410"/>
      <c r="G18" s="410"/>
      <c r="H18" s="433"/>
      <c r="I18" s="390" t="str">
        <f t="shared" si="1"/>
        <v/>
      </c>
      <c r="J18" s="433"/>
      <c r="K18" s="46">
        <f t="shared" si="0"/>
        <v>0</v>
      </c>
      <c r="L18" s="46">
        <f t="shared" si="2"/>
        <v>0</v>
      </c>
      <c r="M18" s="46">
        <f t="shared" si="3"/>
        <v>0</v>
      </c>
      <c r="N18" s="46">
        <f t="shared" si="4"/>
        <v>0</v>
      </c>
      <c r="O18" s="46">
        <f t="shared" si="5"/>
        <v>0</v>
      </c>
      <c r="P18" s="46">
        <f t="shared" si="6"/>
        <v>0</v>
      </c>
      <c r="Q18" s="46">
        <f t="shared" si="7"/>
        <v>0</v>
      </c>
      <c r="R18" s="49" t="str">
        <f t="shared" si="8"/>
        <v>Valid</v>
      </c>
      <c r="S18" s="128"/>
    </row>
    <row r="19" spans="2:19" ht="15.75" customHeight="1" thickBot="1" x14ac:dyDescent="0.4">
      <c r="B19" s="393">
        <f t="shared" si="9"/>
        <v>7</v>
      </c>
      <c r="C19" s="222"/>
      <c r="D19" s="412"/>
      <c r="E19" s="410"/>
      <c r="F19" s="410"/>
      <c r="G19" s="410"/>
      <c r="H19" s="433"/>
      <c r="I19" s="390" t="str">
        <f t="shared" si="1"/>
        <v/>
      </c>
      <c r="J19" s="433"/>
      <c r="K19" s="46">
        <f t="shared" si="0"/>
        <v>0</v>
      </c>
      <c r="L19" s="46">
        <f t="shared" si="2"/>
        <v>0</v>
      </c>
      <c r="M19" s="46">
        <f t="shared" si="3"/>
        <v>0</v>
      </c>
      <c r="N19" s="46">
        <f t="shared" si="4"/>
        <v>0</v>
      </c>
      <c r="O19" s="46">
        <f t="shared" si="5"/>
        <v>0</v>
      </c>
      <c r="P19" s="46">
        <f t="shared" si="6"/>
        <v>0</v>
      </c>
      <c r="Q19" s="46">
        <f t="shared" si="7"/>
        <v>0</v>
      </c>
      <c r="R19" s="49" t="str">
        <f t="shared" si="8"/>
        <v>Valid</v>
      </c>
      <c r="S19" s="128"/>
    </row>
    <row r="20" spans="2:19" ht="15.75" customHeight="1" thickBot="1" x14ac:dyDescent="0.4">
      <c r="B20" s="393">
        <f t="shared" si="9"/>
        <v>8</v>
      </c>
      <c r="C20" s="222"/>
      <c r="D20" s="412"/>
      <c r="E20" s="410"/>
      <c r="F20" s="410"/>
      <c r="G20" s="410"/>
      <c r="H20" s="433"/>
      <c r="I20" s="390" t="str">
        <f t="shared" si="1"/>
        <v/>
      </c>
      <c r="J20" s="433"/>
      <c r="K20" s="46">
        <f t="shared" si="0"/>
        <v>0</v>
      </c>
      <c r="L20" s="46">
        <f t="shared" si="2"/>
        <v>0</v>
      </c>
      <c r="M20" s="46">
        <f t="shared" si="3"/>
        <v>0</v>
      </c>
      <c r="N20" s="46">
        <f t="shared" si="4"/>
        <v>0</v>
      </c>
      <c r="O20" s="46">
        <f t="shared" si="5"/>
        <v>0</v>
      </c>
      <c r="P20" s="46">
        <f t="shared" si="6"/>
        <v>0</v>
      </c>
      <c r="Q20" s="46">
        <f t="shared" si="7"/>
        <v>0</v>
      </c>
      <c r="R20" s="49" t="str">
        <f t="shared" si="8"/>
        <v>Valid</v>
      </c>
      <c r="S20" s="128"/>
    </row>
    <row r="21" spans="2:19" ht="15.75" customHeight="1" thickBot="1" x14ac:dyDescent="0.4">
      <c r="B21" s="393">
        <f t="shared" si="9"/>
        <v>9</v>
      </c>
      <c r="C21" s="222"/>
      <c r="D21" s="412"/>
      <c r="E21" s="410"/>
      <c r="F21" s="410"/>
      <c r="G21" s="410"/>
      <c r="H21" s="433"/>
      <c r="I21" s="390" t="str">
        <f t="shared" si="1"/>
        <v/>
      </c>
      <c r="J21" s="433"/>
      <c r="K21" s="46">
        <f t="shared" si="0"/>
        <v>0</v>
      </c>
      <c r="L21" s="46">
        <f t="shared" si="2"/>
        <v>0</v>
      </c>
      <c r="M21" s="46">
        <f t="shared" si="3"/>
        <v>0</v>
      </c>
      <c r="N21" s="46">
        <f t="shared" si="4"/>
        <v>0</v>
      </c>
      <c r="O21" s="46">
        <f t="shared" si="5"/>
        <v>0</v>
      </c>
      <c r="P21" s="46">
        <f t="shared" si="6"/>
        <v>0</v>
      </c>
      <c r="Q21" s="46">
        <f t="shared" si="7"/>
        <v>0</v>
      </c>
      <c r="R21" s="49" t="str">
        <f t="shared" si="8"/>
        <v>Valid</v>
      </c>
      <c r="S21" s="128"/>
    </row>
    <row r="22" spans="2:19" ht="15.75" customHeight="1" thickBot="1" x14ac:dyDescent="0.4">
      <c r="B22" s="393">
        <f t="shared" si="9"/>
        <v>10</v>
      </c>
      <c r="C22" s="222"/>
      <c r="D22" s="412"/>
      <c r="E22" s="410"/>
      <c r="F22" s="410"/>
      <c r="G22" s="410"/>
      <c r="H22" s="433"/>
      <c r="I22" s="390" t="str">
        <f t="shared" si="1"/>
        <v/>
      </c>
      <c r="J22" s="433"/>
      <c r="K22" s="46">
        <f t="shared" si="0"/>
        <v>0</v>
      </c>
      <c r="L22" s="46">
        <f t="shared" si="2"/>
        <v>0</v>
      </c>
      <c r="M22" s="46">
        <f t="shared" si="3"/>
        <v>0</v>
      </c>
      <c r="N22" s="46">
        <f t="shared" si="4"/>
        <v>0</v>
      </c>
      <c r="O22" s="46">
        <f t="shared" si="5"/>
        <v>0</v>
      </c>
      <c r="P22" s="46">
        <f t="shared" si="6"/>
        <v>0</v>
      </c>
      <c r="Q22" s="46">
        <f t="shared" si="7"/>
        <v>0</v>
      </c>
      <c r="R22" s="49" t="str">
        <f t="shared" si="8"/>
        <v>Valid</v>
      </c>
      <c r="S22" s="128"/>
    </row>
    <row r="23" spans="2:19" ht="15.75" customHeight="1" thickBot="1" x14ac:dyDescent="0.4">
      <c r="B23" s="393">
        <f t="shared" si="9"/>
        <v>11</v>
      </c>
      <c r="C23" s="222"/>
      <c r="D23" s="412"/>
      <c r="E23" s="410"/>
      <c r="F23" s="410"/>
      <c r="G23" s="410"/>
      <c r="H23" s="433"/>
      <c r="I23" s="390" t="str">
        <f t="shared" si="1"/>
        <v/>
      </c>
      <c r="J23" s="433"/>
      <c r="K23" s="46">
        <f t="shared" si="0"/>
        <v>0</v>
      </c>
      <c r="L23" s="46">
        <f t="shared" si="2"/>
        <v>0</v>
      </c>
      <c r="M23" s="46">
        <f t="shared" si="3"/>
        <v>0</v>
      </c>
      <c r="N23" s="46">
        <f t="shared" si="4"/>
        <v>0</v>
      </c>
      <c r="O23" s="46">
        <f t="shared" si="5"/>
        <v>0</v>
      </c>
      <c r="P23" s="46">
        <f t="shared" si="6"/>
        <v>0</v>
      </c>
      <c r="Q23" s="46">
        <f t="shared" si="7"/>
        <v>0</v>
      </c>
      <c r="R23" s="49" t="str">
        <f t="shared" si="8"/>
        <v>Valid</v>
      </c>
      <c r="S23" s="128"/>
    </row>
    <row r="24" spans="2:19" ht="15.75" customHeight="1" thickBot="1" x14ac:dyDescent="0.4">
      <c r="B24" s="393">
        <f t="shared" si="9"/>
        <v>12</v>
      </c>
      <c r="C24" s="222"/>
      <c r="D24" s="412"/>
      <c r="E24" s="410"/>
      <c r="F24" s="410"/>
      <c r="G24" s="410"/>
      <c r="H24" s="433"/>
      <c r="I24" s="390" t="str">
        <f t="shared" si="1"/>
        <v/>
      </c>
      <c r="J24" s="433"/>
      <c r="K24" s="46">
        <f t="shared" si="0"/>
        <v>0</v>
      </c>
      <c r="L24" s="46">
        <f t="shared" si="2"/>
        <v>0</v>
      </c>
      <c r="M24" s="46">
        <f t="shared" si="3"/>
        <v>0</v>
      </c>
      <c r="N24" s="46">
        <f t="shared" si="4"/>
        <v>0</v>
      </c>
      <c r="O24" s="46">
        <f t="shared" si="5"/>
        <v>0</v>
      </c>
      <c r="P24" s="46">
        <f t="shared" si="6"/>
        <v>0</v>
      </c>
      <c r="Q24" s="46">
        <f t="shared" si="7"/>
        <v>0</v>
      </c>
      <c r="R24" s="49" t="str">
        <f t="shared" si="8"/>
        <v>Valid</v>
      </c>
      <c r="S24" s="128"/>
    </row>
    <row r="25" spans="2:19" ht="15.75" customHeight="1" thickBot="1" x14ac:dyDescent="0.4">
      <c r="B25" s="393">
        <f t="shared" si="9"/>
        <v>13</v>
      </c>
      <c r="C25" s="222"/>
      <c r="D25" s="412"/>
      <c r="E25" s="410"/>
      <c r="F25" s="410"/>
      <c r="G25" s="410"/>
      <c r="H25" s="433"/>
      <c r="I25" s="390" t="str">
        <f t="shared" si="1"/>
        <v/>
      </c>
      <c r="J25" s="433"/>
      <c r="K25" s="46">
        <f t="shared" si="0"/>
        <v>0</v>
      </c>
      <c r="L25" s="46">
        <f t="shared" si="2"/>
        <v>0</v>
      </c>
      <c r="M25" s="46">
        <f t="shared" si="3"/>
        <v>0</v>
      </c>
      <c r="N25" s="46">
        <f t="shared" si="4"/>
        <v>0</v>
      </c>
      <c r="O25" s="46">
        <f t="shared" si="5"/>
        <v>0</v>
      </c>
      <c r="P25" s="46">
        <f t="shared" si="6"/>
        <v>0</v>
      </c>
      <c r="Q25" s="46">
        <f t="shared" si="7"/>
        <v>0</v>
      </c>
      <c r="R25" s="49" t="str">
        <f t="shared" si="8"/>
        <v>Valid</v>
      </c>
      <c r="S25" s="128"/>
    </row>
    <row r="26" spans="2:19" ht="15.75" customHeight="1" thickBot="1" x14ac:dyDescent="0.4">
      <c r="B26" s="393">
        <f t="shared" si="9"/>
        <v>14</v>
      </c>
      <c r="C26" s="222"/>
      <c r="D26" s="412"/>
      <c r="E26" s="410"/>
      <c r="F26" s="410"/>
      <c r="G26" s="410"/>
      <c r="H26" s="433"/>
      <c r="I26" s="390" t="str">
        <f t="shared" si="1"/>
        <v/>
      </c>
      <c r="J26" s="433"/>
      <c r="K26" s="46">
        <f t="shared" si="0"/>
        <v>0</v>
      </c>
      <c r="L26" s="46">
        <f t="shared" si="2"/>
        <v>0</v>
      </c>
      <c r="M26" s="46">
        <f t="shared" si="3"/>
        <v>0</v>
      </c>
      <c r="N26" s="46">
        <f t="shared" si="4"/>
        <v>0</v>
      </c>
      <c r="O26" s="46">
        <f t="shared" si="5"/>
        <v>0</v>
      </c>
      <c r="P26" s="46">
        <f t="shared" si="6"/>
        <v>0</v>
      </c>
      <c r="Q26" s="46">
        <f t="shared" si="7"/>
        <v>0</v>
      </c>
      <c r="R26" s="49" t="str">
        <f t="shared" si="8"/>
        <v>Valid</v>
      </c>
      <c r="S26" s="128"/>
    </row>
    <row r="27" spans="2:19" ht="15.75" customHeight="1" thickBot="1" x14ac:dyDescent="0.4">
      <c r="B27" s="393">
        <f t="shared" si="9"/>
        <v>15</v>
      </c>
      <c r="C27" s="222"/>
      <c r="D27" s="412"/>
      <c r="E27" s="410"/>
      <c r="F27" s="410"/>
      <c r="G27" s="410"/>
      <c r="H27" s="433"/>
      <c r="I27" s="390" t="str">
        <f t="shared" si="1"/>
        <v/>
      </c>
      <c r="J27" s="433"/>
      <c r="K27" s="46">
        <f t="shared" si="0"/>
        <v>0</v>
      </c>
      <c r="L27" s="46">
        <f t="shared" si="2"/>
        <v>0</v>
      </c>
      <c r="M27" s="46">
        <f t="shared" si="3"/>
        <v>0</v>
      </c>
      <c r="N27" s="46">
        <f t="shared" si="4"/>
        <v>0</v>
      </c>
      <c r="O27" s="46">
        <f t="shared" si="5"/>
        <v>0</v>
      </c>
      <c r="P27" s="46">
        <f t="shared" si="6"/>
        <v>0</v>
      </c>
      <c r="Q27" s="46">
        <f t="shared" si="7"/>
        <v>0</v>
      </c>
      <c r="R27" s="49" t="str">
        <f t="shared" si="8"/>
        <v>Valid</v>
      </c>
      <c r="S27" s="128"/>
    </row>
    <row r="28" spans="2:19" ht="15.75" customHeight="1" thickBot="1" x14ac:dyDescent="0.4">
      <c r="B28" s="393">
        <f t="shared" si="9"/>
        <v>16</v>
      </c>
      <c r="C28" s="222"/>
      <c r="D28" s="412"/>
      <c r="E28" s="410"/>
      <c r="F28" s="410"/>
      <c r="G28" s="410"/>
      <c r="H28" s="433"/>
      <c r="I28" s="390" t="str">
        <f t="shared" si="1"/>
        <v/>
      </c>
      <c r="J28" s="433"/>
      <c r="K28" s="46">
        <f t="shared" si="0"/>
        <v>0</v>
      </c>
      <c r="L28" s="46">
        <f t="shared" si="2"/>
        <v>0</v>
      </c>
      <c r="M28" s="46">
        <f t="shared" si="3"/>
        <v>0</v>
      </c>
      <c r="N28" s="46">
        <f t="shared" si="4"/>
        <v>0</v>
      </c>
      <c r="O28" s="46">
        <f t="shared" si="5"/>
        <v>0</v>
      </c>
      <c r="P28" s="46">
        <f t="shared" si="6"/>
        <v>0</v>
      </c>
      <c r="Q28" s="46">
        <f t="shared" si="7"/>
        <v>0</v>
      </c>
      <c r="R28" s="49" t="str">
        <f t="shared" si="8"/>
        <v>Valid</v>
      </c>
      <c r="S28" s="128"/>
    </row>
    <row r="29" spans="2:19" ht="15.75" customHeight="1" thickBot="1" x14ac:dyDescent="0.4">
      <c r="B29" s="393">
        <f t="shared" si="9"/>
        <v>17</v>
      </c>
      <c r="C29" s="222"/>
      <c r="D29" s="412"/>
      <c r="E29" s="410"/>
      <c r="F29" s="410"/>
      <c r="G29" s="410"/>
      <c r="H29" s="433"/>
      <c r="I29" s="390" t="str">
        <f t="shared" si="1"/>
        <v/>
      </c>
      <c r="J29" s="433"/>
      <c r="K29" s="46">
        <f t="shared" si="0"/>
        <v>0</v>
      </c>
      <c r="L29" s="46">
        <f t="shared" si="2"/>
        <v>0</v>
      </c>
      <c r="M29" s="46">
        <f t="shared" si="3"/>
        <v>0</v>
      </c>
      <c r="N29" s="46">
        <f t="shared" si="4"/>
        <v>0</v>
      </c>
      <c r="O29" s="46">
        <f t="shared" si="5"/>
        <v>0</v>
      </c>
      <c r="P29" s="46">
        <f t="shared" si="6"/>
        <v>0</v>
      </c>
      <c r="Q29" s="46">
        <f t="shared" si="7"/>
        <v>0</v>
      </c>
      <c r="R29" s="49" t="str">
        <f t="shared" si="8"/>
        <v>Valid</v>
      </c>
      <c r="S29" s="128"/>
    </row>
    <row r="30" spans="2:19" ht="15.75" customHeight="1" thickBot="1" x14ac:dyDescent="0.4">
      <c r="B30" s="393">
        <f t="shared" si="9"/>
        <v>18</v>
      </c>
      <c r="C30" s="222"/>
      <c r="D30" s="412"/>
      <c r="E30" s="410"/>
      <c r="F30" s="410"/>
      <c r="G30" s="410"/>
      <c r="H30" s="433"/>
      <c r="I30" s="390" t="str">
        <f t="shared" si="1"/>
        <v/>
      </c>
      <c r="J30" s="433"/>
      <c r="K30" s="46">
        <f t="shared" si="0"/>
        <v>0</v>
      </c>
      <c r="L30" s="46">
        <f t="shared" si="2"/>
        <v>0</v>
      </c>
      <c r="M30" s="46">
        <f t="shared" si="3"/>
        <v>0</v>
      </c>
      <c r="N30" s="46">
        <f t="shared" si="4"/>
        <v>0</v>
      </c>
      <c r="O30" s="46">
        <f t="shared" si="5"/>
        <v>0</v>
      </c>
      <c r="P30" s="46">
        <f t="shared" si="6"/>
        <v>0</v>
      </c>
      <c r="Q30" s="46">
        <f t="shared" si="7"/>
        <v>0</v>
      </c>
      <c r="R30" s="49" t="str">
        <f t="shared" si="8"/>
        <v>Valid</v>
      </c>
      <c r="S30" s="128"/>
    </row>
    <row r="31" spans="2:19" ht="15.75" customHeight="1" thickBot="1" x14ac:dyDescent="0.4">
      <c r="B31" s="393">
        <f t="shared" si="9"/>
        <v>19</v>
      </c>
      <c r="C31" s="222"/>
      <c r="D31" s="412"/>
      <c r="E31" s="410"/>
      <c r="F31" s="410"/>
      <c r="G31" s="410"/>
      <c r="H31" s="433"/>
      <c r="I31" s="390" t="str">
        <f t="shared" si="1"/>
        <v/>
      </c>
      <c r="J31" s="433"/>
      <c r="K31" s="46">
        <f t="shared" si="0"/>
        <v>0</v>
      </c>
      <c r="L31" s="46">
        <f t="shared" si="2"/>
        <v>0</v>
      </c>
      <c r="M31" s="46">
        <f t="shared" si="3"/>
        <v>0</v>
      </c>
      <c r="N31" s="46">
        <f t="shared" si="4"/>
        <v>0</v>
      </c>
      <c r="O31" s="46">
        <f t="shared" si="5"/>
        <v>0</v>
      </c>
      <c r="P31" s="46">
        <f t="shared" si="6"/>
        <v>0</v>
      </c>
      <c r="Q31" s="46">
        <f t="shared" si="7"/>
        <v>0</v>
      </c>
      <c r="R31" s="49" t="str">
        <f t="shared" si="8"/>
        <v>Valid</v>
      </c>
      <c r="S31" s="128"/>
    </row>
    <row r="32" spans="2:19" ht="15.75" customHeight="1" thickBot="1" x14ac:dyDescent="0.4">
      <c r="B32" s="393">
        <f t="shared" si="9"/>
        <v>20</v>
      </c>
      <c r="C32" s="222"/>
      <c r="D32" s="412"/>
      <c r="E32" s="410"/>
      <c r="F32" s="410"/>
      <c r="G32" s="410"/>
      <c r="H32" s="433"/>
      <c r="I32" s="390" t="str">
        <f t="shared" si="1"/>
        <v/>
      </c>
      <c r="J32" s="433"/>
      <c r="K32" s="46">
        <f t="shared" si="0"/>
        <v>0</v>
      </c>
      <c r="L32" s="46">
        <f t="shared" si="2"/>
        <v>0</v>
      </c>
      <c r="M32" s="46">
        <f t="shared" si="3"/>
        <v>0</v>
      </c>
      <c r="N32" s="46">
        <f t="shared" si="4"/>
        <v>0</v>
      </c>
      <c r="O32" s="46">
        <f t="shared" si="5"/>
        <v>0</v>
      </c>
      <c r="P32" s="46">
        <f t="shared" si="6"/>
        <v>0</v>
      </c>
      <c r="Q32" s="46">
        <f t="shared" si="7"/>
        <v>0</v>
      </c>
      <c r="R32" s="49" t="str">
        <f t="shared" si="8"/>
        <v>Valid</v>
      </c>
      <c r="S32" s="128"/>
    </row>
    <row r="33" spans="2:19" ht="15.75" customHeight="1" thickBot="1" x14ac:dyDescent="0.4">
      <c r="B33" s="393">
        <f t="shared" si="9"/>
        <v>21</v>
      </c>
      <c r="C33" s="222"/>
      <c r="D33" s="412"/>
      <c r="E33" s="410"/>
      <c r="F33" s="410"/>
      <c r="G33" s="410"/>
      <c r="H33" s="433"/>
      <c r="I33" s="390" t="str">
        <f t="shared" si="1"/>
        <v/>
      </c>
      <c r="J33" s="433"/>
      <c r="K33" s="46">
        <f t="shared" si="0"/>
        <v>0</v>
      </c>
      <c r="L33" s="46">
        <f t="shared" si="2"/>
        <v>0</v>
      </c>
      <c r="M33" s="46">
        <f t="shared" si="3"/>
        <v>0</v>
      </c>
      <c r="N33" s="46">
        <f t="shared" si="4"/>
        <v>0</v>
      </c>
      <c r="O33" s="46">
        <f t="shared" si="5"/>
        <v>0</v>
      </c>
      <c r="P33" s="46">
        <f t="shared" si="6"/>
        <v>0</v>
      </c>
      <c r="Q33" s="46">
        <f t="shared" si="7"/>
        <v>0</v>
      </c>
      <c r="R33" s="49" t="str">
        <f t="shared" si="8"/>
        <v>Valid</v>
      </c>
      <c r="S33" s="128"/>
    </row>
    <row r="34" spans="2:19" ht="15.75" customHeight="1" thickBot="1" x14ac:dyDescent="0.4">
      <c r="B34" s="393">
        <f t="shared" si="9"/>
        <v>22</v>
      </c>
      <c r="C34" s="222"/>
      <c r="D34" s="412"/>
      <c r="E34" s="410"/>
      <c r="F34" s="410"/>
      <c r="G34" s="410"/>
      <c r="H34" s="433"/>
      <c r="I34" s="390" t="str">
        <f t="shared" si="1"/>
        <v/>
      </c>
      <c r="J34" s="433"/>
      <c r="K34" s="46">
        <f t="shared" si="0"/>
        <v>0</v>
      </c>
      <c r="L34" s="46">
        <f t="shared" si="2"/>
        <v>0</v>
      </c>
      <c r="M34" s="46">
        <f t="shared" si="3"/>
        <v>0</v>
      </c>
      <c r="N34" s="46">
        <f t="shared" si="4"/>
        <v>0</v>
      </c>
      <c r="O34" s="46">
        <f t="shared" si="5"/>
        <v>0</v>
      </c>
      <c r="P34" s="46">
        <f t="shared" si="6"/>
        <v>0</v>
      </c>
      <c r="Q34" s="46">
        <f t="shared" si="7"/>
        <v>0</v>
      </c>
      <c r="R34" s="49" t="str">
        <f t="shared" si="8"/>
        <v>Valid</v>
      </c>
      <c r="S34" s="128"/>
    </row>
    <row r="35" spans="2:19" ht="15.75" customHeight="1" thickBot="1" x14ac:dyDescent="0.4">
      <c r="B35" s="393">
        <f t="shared" si="9"/>
        <v>23</v>
      </c>
      <c r="C35" s="222"/>
      <c r="D35" s="412"/>
      <c r="E35" s="410"/>
      <c r="F35" s="410"/>
      <c r="G35" s="410"/>
      <c r="H35" s="433"/>
      <c r="I35" s="390" t="str">
        <f t="shared" si="1"/>
        <v/>
      </c>
      <c r="J35" s="433"/>
      <c r="K35" s="46">
        <f t="shared" si="0"/>
        <v>0</v>
      </c>
      <c r="L35" s="46">
        <f t="shared" si="2"/>
        <v>0</v>
      </c>
      <c r="M35" s="46">
        <f t="shared" si="3"/>
        <v>0</v>
      </c>
      <c r="N35" s="46">
        <f t="shared" si="4"/>
        <v>0</v>
      </c>
      <c r="O35" s="46">
        <f t="shared" si="5"/>
        <v>0</v>
      </c>
      <c r="P35" s="46">
        <f t="shared" si="6"/>
        <v>0</v>
      </c>
      <c r="Q35" s="46">
        <f t="shared" si="7"/>
        <v>0</v>
      </c>
      <c r="R35" s="49" t="str">
        <f t="shared" si="8"/>
        <v>Valid</v>
      </c>
      <c r="S35" s="128"/>
    </row>
    <row r="36" spans="2:19" ht="15.75" customHeight="1" thickBot="1" x14ac:dyDescent="0.4">
      <c r="B36" s="393">
        <f t="shared" si="9"/>
        <v>24</v>
      </c>
      <c r="C36" s="222"/>
      <c r="D36" s="412"/>
      <c r="E36" s="410"/>
      <c r="F36" s="410"/>
      <c r="G36" s="410"/>
      <c r="H36" s="433"/>
      <c r="I36" s="390" t="str">
        <f t="shared" si="1"/>
        <v/>
      </c>
      <c r="J36" s="433"/>
      <c r="K36" s="46">
        <f t="shared" si="0"/>
        <v>0</v>
      </c>
      <c r="L36" s="46">
        <f t="shared" si="2"/>
        <v>0</v>
      </c>
      <c r="M36" s="46">
        <f t="shared" si="3"/>
        <v>0</v>
      </c>
      <c r="N36" s="46">
        <f t="shared" si="4"/>
        <v>0</v>
      </c>
      <c r="O36" s="46">
        <f t="shared" si="5"/>
        <v>0</v>
      </c>
      <c r="P36" s="46">
        <f t="shared" si="6"/>
        <v>0</v>
      </c>
      <c r="Q36" s="46">
        <f t="shared" si="7"/>
        <v>0</v>
      </c>
      <c r="R36" s="49" t="str">
        <f t="shared" si="8"/>
        <v>Valid</v>
      </c>
      <c r="S36" s="128"/>
    </row>
    <row r="37" spans="2:19" ht="15.75" customHeight="1" thickBot="1" x14ac:dyDescent="0.4">
      <c r="B37" s="393">
        <f t="shared" si="9"/>
        <v>25</v>
      </c>
      <c r="C37" s="222"/>
      <c r="D37" s="412"/>
      <c r="E37" s="410"/>
      <c r="F37" s="410"/>
      <c r="G37" s="410"/>
      <c r="H37" s="433"/>
      <c r="I37" s="390" t="str">
        <f t="shared" si="1"/>
        <v/>
      </c>
      <c r="J37" s="433"/>
      <c r="K37" s="46">
        <f t="shared" si="0"/>
        <v>0</v>
      </c>
      <c r="L37" s="46">
        <f t="shared" si="2"/>
        <v>0</v>
      </c>
      <c r="M37" s="46">
        <f t="shared" si="3"/>
        <v>0</v>
      </c>
      <c r="N37" s="46">
        <f t="shared" si="4"/>
        <v>0</v>
      </c>
      <c r="O37" s="46">
        <f t="shared" si="5"/>
        <v>0</v>
      </c>
      <c r="P37" s="46">
        <f t="shared" si="6"/>
        <v>0</v>
      </c>
      <c r="Q37" s="46">
        <f t="shared" si="7"/>
        <v>0</v>
      </c>
      <c r="R37" s="49" t="str">
        <f t="shared" si="8"/>
        <v>Valid</v>
      </c>
      <c r="S37" s="128"/>
    </row>
    <row r="38" spans="2:19" ht="15.75" customHeight="1" thickBot="1" x14ac:dyDescent="0.4">
      <c r="B38" s="393">
        <f t="shared" si="9"/>
        <v>26</v>
      </c>
      <c r="C38" s="222"/>
      <c r="D38" s="412"/>
      <c r="E38" s="410"/>
      <c r="F38" s="410"/>
      <c r="G38" s="410"/>
      <c r="H38" s="433"/>
      <c r="I38" s="390" t="str">
        <f t="shared" si="1"/>
        <v/>
      </c>
      <c r="J38" s="433"/>
      <c r="K38" s="46">
        <f t="shared" si="0"/>
        <v>0</v>
      </c>
      <c r="L38" s="46">
        <f t="shared" si="2"/>
        <v>0</v>
      </c>
      <c r="M38" s="46">
        <f t="shared" si="3"/>
        <v>0</v>
      </c>
      <c r="N38" s="46">
        <f t="shared" si="4"/>
        <v>0</v>
      </c>
      <c r="O38" s="46">
        <f t="shared" si="5"/>
        <v>0</v>
      </c>
      <c r="P38" s="46">
        <f t="shared" si="6"/>
        <v>0</v>
      </c>
      <c r="Q38" s="46">
        <f t="shared" si="7"/>
        <v>0</v>
      </c>
      <c r="R38" s="49" t="str">
        <f t="shared" si="8"/>
        <v>Valid</v>
      </c>
      <c r="S38" s="128"/>
    </row>
    <row r="39" spans="2:19" ht="15.75" customHeight="1" thickBot="1" x14ac:dyDescent="0.4">
      <c r="B39" s="393">
        <f t="shared" si="9"/>
        <v>27</v>
      </c>
      <c r="C39" s="222"/>
      <c r="D39" s="412"/>
      <c r="E39" s="410"/>
      <c r="F39" s="410"/>
      <c r="G39" s="410"/>
      <c r="H39" s="433"/>
      <c r="I39" s="390" t="str">
        <f t="shared" si="1"/>
        <v/>
      </c>
      <c r="J39" s="433"/>
      <c r="K39" s="46">
        <f t="shared" si="0"/>
        <v>0</v>
      </c>
      <c r="L39" s="46">
        <f t="shared" si="2"/>
        <v>0</v>
      </c>
      <c r="M39" s="46">
        <f t="shared" si="3"/>
        <v>0</v>
      </c>
      <c r="N39" s="46">
        <f t="shared" si="4"/>
        <v>0</v>
      </c>
      <c r="O39" s="46">
        <f t="shared" si="5"/>
        <v>0</v>
      </c>
      <c r="P39" s="46">
        <f t="shared" si="6"/>
        <v>0</v>
      </c>
      <c r="Q39" s="46">
        <f t="shared" si="7"/>
        <v>0</v>
      </c>
      <c r="R39" s="49" t="str">
        <f t="shared" si="8"/>
        <v>Valid</v>
      </c>
      <c r="S39" s="128"/>
    </row>
    <row r="40" spans="2:19" ht="15.75" customHeight="1" thickBot="1" x14ac:dyDescent="0.4">
      <c r="B40" s="393">
        <f t="shared" si="9"/>
        <v>28</v>
      </c>
      <c r="C40" s="222"/>
      <c r="D40" s="412"/>
      <c r="E40" s="410"/>
      <c r="F40" s="410"/>
      <c r="G40" s="410"/>
      <c r="H40" s="433"/>
      <c r="I40" s="390" t="str">
        <f t="shared" si="1"/>
        <v/>
      </c>
      <c r="J40" s="433"/>
      <c r="K40" s="46">
        <f t="shared" si="0"/>
        <v>0</v>
      </c>
      <c r="L40" s="46">
        <f t="shared" si="2"/>
        <v>0</v>
      </c>
      <c r="M40" s="46">
        <f t="shared" si="3"/>
        <v>0</v>
      </c>
      <c r="N40" s="46">
        <f t="shared" si="4"/>
        <v>0</v>
      </c>
      <c r="O40" s="46">
        <f t="shared" si="5"/>
        <v>0</v>
      </c>
      <c r="P40" s="46">
        <f t="shared" si="6"/>
        <v>0</v>
      </c>
      <c r="Q40" s="46">
        <f t="shared" si="7"/>
        <v>0</v>
      </c>
      <c r="R40" s="49" t="str">
        <f t="shared" si="8"/>
        <v>Valid</v>
      </c>
      <c r="S40" s="128"/>
    </row>
    <row r="41" spans="2:19" ht="15.75" customHeight="1" thickBot="1" x14ac:dyDescent="0.4">
      <c r="B41" s="393">
        <f t="shared" si="9"/>
        <v>29</v>
      </c>
      <c r="C41" s="222"/>
      <c r="D41" s="412"/>
      <c r="E41" s="410"/>
      <c r="F41" s="410"/>
      <c r="G41" s="410"/>
      <c r="H41" s="433"/>
      <c r="I41" s="390" t="str">
        <f t="shared" si="1"/>
        <v/>
      </c>
      <c r="J41" s="433"/>
      <c r="K41" s="46">
        <f t="shared" si="0"/>
        <v>0</v>
      </c>
      <c r="L41" s="46">
        <f t="shared" si="2"/>
        <v>0</v>
      </c>
      <c r="M41" s="46">
        <f t="shared" si="3"/>
        <v>0</v>
      </c>
      <c r="N41" s="46">
        <f t="shared" si="4"/>
        <v>0</v>
      </c>
      <c r="O41" s="46">
        <f t="shared" si="5"/>
        <v>0</v>
      </c>
      <c r="P41" s="46">
        <f t="shared" si="6"/>
        <v>0</v>
      </c>
      <c r="Q41" s="46">
        <f t="shared" si="7"/>
        <v>0</v>
      </c>
      <c r="R41" s="49" t="str">
        <f t="shared" si="8"/>
        <v>Valid</v>
      </c>
      <c r="S41" s="128"/>
    </row>
    <row r="42" spans="2:19" ht="15.75" customHeight="1" thickBot="1" x14ac:dyDescent="0.4">
      <c r="B42" s="393">
        <f t="shared" si="9"/>
        <v>30</v>
      </c>
      <c r="C42" s="222"/>
      <c r="D42" s="412"/>
      <c r="E42" s="410"/>
      <c r="F42" s="410"/>
      <c r="G42" s="410"/>
      <c r="H42" s="433"/>
      <c r="I42" s="390" t="str">
        <f t="shared" si="1"/>
        <v/>
      </c>
      <c r="J42" s="433"/>
      <c r="K42" s="46">
        <f t="shared" si="0"/>
        <v>0</v>
      </c>
      <c r="L42" s="46">
        <f t="shared" si="2"/>
        <v>0</v>
      </c>
      <c r="M42" s="46">
        <f t="shared" si="3"/>
        <v>0</v>
      </c>
      <c r="N42" s="46">
        <f t="shared" si="4"/>
        <v>0</v>
      </c>
      <c r="O42" s="46">
        <f t="shared" si="5"/>
        <v>0</v>
      </c>
      <c r="P42" s="46">
        <f t="shared" si="6"/>
        <v>0</v>
      </c>
      <c r="Q42" s="46">
        <f t="shared" si="7"/>
        <v>0</v>
      </c>
      <c r="R42" s="49" t="str">
        <f t="shared" si="8"/>
        <v>Valid</v>
      </c>
      <c r="S42" s="128"/>
    </row>
    <row r="43" spans="2:19" ht="15.75" customHeight="1" thickBot="1" x14ac:dyDescent="0.4">
      <c r="B43" s="393">
        <f t="shared" si="9"/>
        <v>31</v>
      </c>
      <c r="C43" s="222"/>
      <c r="D43" s="412"/>
      <c r="E43" s="410"/>
      <c r="F43" s="410"/>
      <c r="G43" s="410"/>
      <c r="H43" s="433"/>
      <c r="I43" s="390" t="str">
        <f t="shared" si="1"/>
        <v/>
      </c>
      <c r="J43" s="433"/>
      <c r="K43" s="46">
        <f t="shared" si="0"/>
        <v>0</v>
      </c>
      <c r="L43" s="46">
        <f t="shared" si="2"/>
        <v>0</v>
      </c>
      <c r="M43" s="46">
        <f t="shared" si="3"/>
        <v>0</v>
      </c>
      <c r="N43" s="46">
        <f t="shared" si="4"/>
        <v>0</v>
      </c>
      <c r="O43" s="46">
        <f t="shared" si="5"/>
        <v>0</v>
      </c>
      <c r="P43" s="46">
        <f t="shared" si="6"/>
        <v>0</v>
      </c>
      <c r="Q43" s="46">
        <f t="shared" si="7"/>
        <v>0</v>
      </c>
      <c r="R43" s="49" t="str">
        <f t="shared" si="8"/>
        <v>Valid</v>
      </c>
      <c r="S43" s="128"/>
    </row>
    <row r="44" spans="2:19" ht="15.75" customHeight="1" thickBot="1" x14ac:dyDescent="0.4">
      <c r="B44" s="393">
        <f t="shared" si="9"/>
        <v>32</v>
      </c>
      <c r="C44" s="222"/>
      <c r="D44" s="412"/>
      <c r="E44" s="410"/>
      <c r="F44" s="410"/>
      <c r="G44" s="410"/>
      <c r="H44" s="433"/>
      <c r="I44" s="390" t="str">
        <f t="shared" si="1"/>
        <v/>
      </c>
      <c r="J44" s="433"/>
      <c r="K44" s="46">
        <f t="shared" si="0"/>
        <v>0</v>
      </c>
      <c r="L44" s="46">
        <f t="shared" si="2"/>
        <v>0</v>
      </c>
      <c r="M44" s="46">
        <f t="shared" si="3"/>
        <v>0</v>
      </c>
      <c r="N44" s="46">
        <f t="shared" si="4"/>
        <v>0</v>
      </c>
      <c r="O44" s="46">
        <f t="shared" si="5"/>
        <v>0</v>
      </c>
      <c r="P44" s="46">
        <f t="shared" si="6"/>
        <v>0</v>
      </c>
      <c r="Q44" s="46">
        <f t="shared" si="7"/>
        <v>0</v>
      </c>
      <c r="R44" s="49" t="str">
        <f t="shared" si="8"/>
        <v>Valid</v>
      </c>
      <c r="S44" s="128"/>
    </row>
    <row r="45" spans="2:19" ht="15.75" customHeight="1" thickBot="1" x14ac:dyDescent="0.4">
      <c r="B45" s="393">
        <f t="shared" si="9"/>
        <v>33</v>
      </c>
      <c r="C45" s="222"/>
      <c r="D45" s="412"/>
      <c r="E45" s="410"/>
      <c r="F45" s="410"/>
      <c r="G45" s="410"/>
      <c r="H45" s="433"/>
      <c r="I45" s="390" t="str">
        <f t="shared" si="1"/>
        <v/>
      </c>
      <c r="J45" s="433"/>
      <c r="K45" s="46">
        <f t="shared" ref="K45:K62" si="10">IF(OR(C45="Please choose an option:",C45=""),0,1)</f>
        <v>0</v>
      </c>
      <c r="L45" s="46">
        <f t="shared" si="2"/>
        <v>0</v>
      </c>
      <c r="M45" s="46">
        <f t="shared" si="3"/>
        <v>0</v>
      </c>
      <c r="N45" s="46">
        <f t="shared" si="4"/>
        <v>0</v>
      </c>
      <c r="O45" s="46">
        <f t="shared" si="5"/>
        <v>0</v>
      </c>
      <c r="P45" s="46">
        <f t="shared" si="6"/>
        <v>0</v>
      </c>
      <c r="Q45" s="46">
        <f t="shared" si="7"/>
        <v>0</v>
      </c>
      <c r="R45" s="49" t="str">
        <f t="shared" si="8"/>
        <v>Valid</v>
      </c>
      <c r="S45" s="128"/>
    </row>
    <row r="46" spans="2:19" ht="15.75" customHeight="1" thickBot="1" x14ac:dyDescent="0.4">
      <c r="B46" s="393">
        <f t="shared" si="9"/>
        <v>34</v>
      </c>
      <c r="C46" s="222"/>
      <c r="D46" s="412"/>
      <c r="E46" s="410"/>
      <c r="F46" s="410"/>
      <c r="G46" s="410"/>
      <c r="H46" s="433"/>
      <c r="I46" s="390" t="str">
        <f t="shared" si="1"/>
        <v/>
      </c>
      <c r="J46" s="433"/>
      <c r="K46" s="46">
        <f t="shared" si="10"/>
        <v>0</v>
      </c>
      <c r="L46" s="46">
        <f t="shared" ref="L46:L62" si="11">--(D46&lt;&gt;"")</f>
        <v>0</v>
      </c>
      <c r="M46" s="46">
        <f t="shared" ref="M46:M62" si="12">--(E46&lt;&gt;"")</f>
        <v>0</v>
      </c>
      <c r="N46" s="46">
        <f t="shared" ref="N46:N62" si="13">--(F46&lt;&gt;"")</f>
        <v>0</v>
      </c>
      <c r="O46" s="46">
        <f t="shared" si="5"/>
        <v>0</v>
      </c>
      <c r="P46" s="46">
        <f t="shared" si="6"/>
        <v>0</v>
      </c>
      <c r="Q46" s="46">
        <f t="shared" si="7"/>
        <v>0</v>
      </c>
      <c r="R46" s="49" t="str">
        <f t="shared" si="8"/>
        <v>Valid</v>
      </c>
      <c r="S46" s="128"/>
    </row>
    <row r="47" spans="2:19" ht="15.75" customHeight="1" thickBot="1" x14ac:dyDescent="0.4">
      <c r="B47" s="393">
        <f t="shared" si="9"/>
        <v>35</v>
      </c>
      <c r="C47" s="222"/>
      <c r="D47" s="412"/>
      <c r="E47" s="410"/>
      <c r="F47" s="410"/>
      <c r="G47" s="410"/>
      <c r="H47" s="433"/>
      <c r="I47" s="390" t="str">
        <f t="shared" si="1"/>
        <v/>
      </c>
      <c r="J47" s="433"/>
      <c r="K47" s="46">
        <f t="shared" si="10"/>
        <v>0</v>
      </c>
      <c r="L47" s="46">
        <f t="shared" si="11"/>
        <v>0</v>
      </c>
      <c r="M47" s="46">
        <f t="shared" si="12"/>
        <v>0</v>
      </c>
      <c r="N47" s="46">
        <f t="shared" si="13"/>
        <v>0</v>
      </c>
      <c r="O47" s="46">
        <f t="shared" si="5"/>
        <v>0</v>
      </c>
      <c r="P47" s="46">
        <f t="shared" si="6"/>
        <v>0</v>
      </c>
      <c r="Q47" s="46">
        <f t="shared" si="7"/>
        <v>0</v>
      </c>
      <c r="R47" s="49" t="str">
        <f t="shared" si="8"/>
        <v>Valid</v>
      </c>
      <c r="S47" s="128"/>
    </row>
    <row r="48" spans="2:19" ht="15.75" customHeight="1" thickBot="1" x14ac:dyDescent="0.4">
      <c r="B48" s="393">
        <f t="shared" si="9"/>
        <v>36</v>
      </c>
      <c r="C48" s="222"/>
      <c r="D48" s="412"/>
      <c r="E48" s="410"/>
      <c r="F48" s="410"/>
      <c r="G48" s="410"/>
      <c r="H48" s="433"/>
      <c r="I48" s="390" t="str">
        <f t="shared" si="1"/>
        <v/>
      </c>
      <c r="J48" s="433"/>
      <c r="K48" s="46">
        <f t="shared" si="10"/>
        <v>0</v>
      </c>
      <c r="L48" s="46">
        <f t="shared" si="11"/>
        <v>0</v>
      </c>
      <c r="M48" s="46">
        <f t="shared" si="12"/>
        <v>0</v>
      </c>
      <c r="N48" s="46">
        <f t="shared" si="13"/>
        <v>0</v>
      </c>
      <c r="O48" s="46">
        <f t="shared" si="5"/>
        <v>0</v>
      </c>
      <c r="P48" s="46">
        <f t="shared" si="6"/>
        <v>0</v>
      </c>
      <c r="Q48" s="46">
        <f t="shared" si="7"/>
        <v>0</v>
      </c>
      <c r="R48" s="49" t="str">
        <f t="shared" si="8"/>
        <v>Valid</v>
      </c>
      <c r="S48" s="128"/>
    </row>
    <row r="49" spans="2:19" ht="15.75" customHeight="1" thickBot="1" x14ac:dyDescent="0.4">
      <c r="B49" s="393">
        <f t="shared" si="9"/>
        <v>37</v>
      </c>
      <c r="C49" s="222"/>
      <c r="D49" s="412"/>
      <c r="E49" s="410"/>
      <c r="F49" s="410"/>
      <c r="G49" s="410"/>
      <c r="H49" s="433"/>
      <c r="I49" s="390" t="str">
        <f t="shared" si="1"/>
        <v/>
      </c>
      <c r="J49" s="433"/>
      <c r="K49" s="46">
        <f t="shared" si="10"/>
        <v>0</v>
      </c>
      <c r="L49" s="46">
        <f t="shared" si="11"/>
        <v>0</v>
      </c>
      <c r="M49" s="46">
        <f t="shared" si="12"/>
        <v>0</v>
      </c>
      <c r="N49" s="46">
        <f t="shared" si="13"/>
        <v>0</v>
      </c>
      <c r="O49" s="46">
        <f t="shared" si="5"/>
        <v>0</v>
      </c>
      <c r="P49" s="46">
        <f t="shared" si="6"/>
        <v>0</v>
      </c>
      <c r="Q49" s="46">
        <f t="shared" si="7"/>
        <v>0</v>
      </c>
      <c r="R49" s="49" t="str">
        <f t="shared" si="8"/>
        <v>Valid</v>
      </c>
      <c r="S49" s="128"/>
    </row>
    <row r="50" spans="2:19" ht="15.75" customHeight="1" thickBot="1" x14ac:dyDescent="0.4">
      <c r="B50" s="393">
        <f t="shared" si="9"/>
        <v>38</v>
      </c>
      <c r="C50" s="222"/>
      <c r="D50" s="412"/>
      <c r="E50" s="410"/>
      <c r="F50" s="410"/>
      <c r="G50" s="410"/>
      <c r="H50" s="433"/>
      <c r="I50" s="390" t="str">
        <f t="shared" si="1"/>
        <v/>
      </c>
      <c r="J50" s="433"/>
      <c r="K50" s="46">
        <f t="shared" si="10"/>
        <v>0</v>
      </c>
      <c r="L50" s="46">
        <f t="shared" si="11"/>
        <v>0</v>
      </c>
      <c r="M50" s="46">
        <f t="shared" si="12"/>
        <v>0</v>
      </c>
      <c r="N50" s="46">
        <f t="shared" si="13"/>
        <v>0</v>
      </c>
      <c r="O50" s="46">
        <f t="shared" si="5"/>
        <v>0</v>
      </c>
      <c r="P50" s="46">
        <f t="shared" si="6"/>
        <v>0</v>
      </c>
      <c r="Q50" s="46">
        <f t="shared" si="7"/>
        <v>0</v>
      </c>
      <c r="R50" s="49" t="str">
        <f t="shared" si="8"/>
        <v>Valid</v>
      </c>
      <c r="S50" s="128"/>
    </row>
    <row r="51" spans="2:19" ht="15.75" customHeight="1" thickBot="1" x14ac:dyDescent="0.4">
      <c r="B51" s="393">
        <f t="shared" si="9"/>
        <v>39</v>
      </c>
      <c r="C51" s="222"/>
      <c r="D51" s="412"/>
      <c r="E51" s="410"/>
      <c r="F51" s="410"/>
      <c r="G51" s="410"/>
      <c r="H51" s="433"/>
      <c r="I51" s="390" t="str">
        <f t="shared" si="1"/>
        <v/>
      </c>
      <c r="J51" s="433"/>
      <c r="K51" s="46">
        <f t="shared" si="10"/>
        <v>0</v>
      </c>
      <c r="L51" s="46">
        <f t="shared" si="11"/>
        <v>0</v>
      </c>
      <c r="M51" s="46">
        <f t="shared" si="12"/>
        <v>0</v>
      </c>
      <c r="N51" s="46">
        <f t="shared" si="13"/>
        <v>0</v>
      </c>
      <c r="O51" s="46">
        <f t="shared" si="5"/>
        <v>0</v>
      </c>
      <c r="P51" s="46">
        <f t="shared" si="6"/>
        <v>0</v>
      </c>
      <c r="Q51" s="46">
        <f t="shared" si="7"/>
        <v>0</v>
      </c>
      <c r="R51" s="49" t="str">
        <f t="shared" si="8"/>
        <v>Valid</v>
      </c>
      <c r="S51" s="128"/>
    </row>
    <row r="52" spans="2:19" ht="15.75" customHeight="1" thickBot="1" x14ac:dyDescent="0.4">
      <c r="B52" s="393">
        <f t="shared" si="9"/>
        <v>40</v>
      </c>
      <c r="C52" s="222"/>
      <c r="D52" s="412"/>
      <c r="E52" s="410"/>
      <c r="F52" s="410"/>
      <c r="G52" s="410"/>
      <c r="H52" s="433"/>
      <c r="I52" s="390" t="str">
        <f t="shared" si="1"/>
        <v/>
      </c>
      <c r="J52" s="433"/>
      <c r="K52" s="46">
        <f t="shared" si="10"/>
        <v>0</v>
      </c>
      <c r="L52" s="46">
        <f t="shared" si="11"/>
        <v>0</v>
      </c>
      <c r="M52" s="46">
        <f t="shared" si="12"/>
        <v>0</v>
      </c>
      <c r="N52" s="46">
        <f t="shared" si="13"/>
        <v>0</v>
      </c>
      <c r="O52" s="46">
        <f t="shared" si="5"/>
        <v>0</v>
      </c>
      <c r="P52" s="46">
        <f t="shared" si="6"/>
        <v>0</v>
      </c>
      <c r="Q52" s="46">
        <f t="shared" si="7"/>
        <v>0</v>
      </c>
      <c r="R52" s="49" t="str">
        <f t="shared" si="8"/>
        <v>Valid</v>
      </c>
      <c r="S52" s="128"/>
    </row>
    <row r="53" spans="2:19" ht="15.75" customHeight="1" thickBot="1" x14ac:dyDescent="0.4">
      <c r="B53" s="393">
        <f t="shared" si="9"/>
        <v>41</v>
      </c>
      <c r="C53" s="222"/>
      <c r="D53" s="412"/>
      <c r="E53" s="410"/>
      <c r="F53" s="410"/>
      <c r="G53" s="410"/>
      <c r="H53" s="433"/>
      <c r="I53" s="390" t="str">
        <f t="shared" si="1"/>
        <v/>
      </c>
      <c r="J53" s="433"/>
      <c r="K53" s="46">
        <f t="shared" si="10"/>
        <v>0</v>
      </c>
      <c r="L53" s="46">
        <f t="shared" si="11"/>
        <v>0</v>
      </c>
      <c r="M53" s="46">
        <f t="shared" si="12"/>
        <v>0</v>
      </c>
      <c r="N53" s="46">
        <f t="shared" si="13"/>
        <v>0</v>
      </c>
      <c r="O53" s="46">
        <f t="shared" si="5"/>
        <v>0</v>
      </c>
      <c r="P53" s="46">
        <f t="shared" si="6"/>
        <v>0</v>
      </c>
      <c r="Q53" s="46">
        <f t="shared" si="7"/>
        <v>0</v>
      </c>
      <c r="R53" s="49" t="str">
        <f t="shared" si="8"/>
        <v>Valid</v>
      </c>
      <c r="S53" s="128"/>
    </row>
    <row r="54" spans="2:19" ht="15.75" customHeight="1" thickBot="1" x14ac:dyDescent="0.4">
      <c r="B54" s="393">
        <f t="shared" si="9"/>
        <v>42</v>
      </c>
      <c r="C54" s="222"/>
      <c r="D54" s="412"/>
      <c r="E54" s="410"/>
      <c r="F54" s="410"/>
      <c r="G54" s="410"/>
      <c r="H54" s="433"/>
      <c r="I54" s="390" t="str">
        <f t="shared" si="1"/>
        <v/>
      </c>
      <c r="J54" s="433"/>
      <c r="K54" s="46">
        <f t="shared" si="10"/>
        <v>0</v>
      </c>
      <c r="L54" s="46">
        <f t="shared" si="11"/>
        <v>0</v>
      </c>
      <c r="M54" s="46">
        <f t="shared" si="12"/>
        <v>0</v>
      </c>
      <c r="N54" s="46">
        <f t="shared" si="13"/>
        <v>0</v>
      </c>
      <c r="O54" s="46">
        <f t="shared" si="5"/>
        <v>0</v>
      </c>
      <c r="P54" s="46">
        <f t="shared" si="6"/>
        <v>0</v>
      </c>
      <c r="Q54" s="46">
        <f t="shared" si="7"/>
        <v>0</v>
      </c>
      <c r="R54" s="49" t="str">
        <f t="shared" si="8"/>
        <v>Valid</v>
      </c>
      <c r="S54" s="128"/>
    </row>
    <row r="55" spans="2:19" ht="15.75" customHeight="1" thickBot="1" x14ac:dyDescent="0.4">
      <c r="B55" s="393">
        <f t="shared" si="9"/>
        <v>43</v>
      </c>
      <c r="C55" s="222"/>
      <c r="D55" s="412"/>
      <c r="E55" s="410"/>
      <c r="F55" s="410"/>
      <c r="G55" s="410"/>
      <c r="H55" s="433"/>
      <c r="I55" s="390" t="str">
        <f t="shared" si="1"/>
        <v/>
      </c>
      <c r="J55" s="433"/>
      <c r="K55" s="46">
        <f t="shared" si="10"/>
        <v>0</v>
      </c>
      <c r="L55" s="46">
        <f t="shared" si="11"/>
        <v>0</v>
      </c>
      <c r="M55" s="46">
        <f t="shared" si="12"/>
        <v>0</v>
      </c>
      <c r="N55" s="46">
        <f t="shared" si="13"/>
        <v>0</v>
      </c>
      <c r="O55" s="46">
        <f t="shared" si="5"/>
        <v>0</v>
      </c>
      <c r="P55" s="46">
        <f t="shared" si="6"/>
        <v>0</v>
      </c>
      <c r="Q55" s="46">
        <f t="shared" si="7"/>
        <v>0</v>
      </c>
      <c r="R55" s="49" t="str">
        <f t="shared" si="8"/>
        <v>Valid</v>
      </c>
      <c r="S55" s="128"/>
    </row>
    <row r="56" spans="2:19" ht="15.75" customHeight="1" thickBot="1" x14ac:dyDescent="0.4">
      <c r="B56" s="393">
        <f t="shared" si="9"/>
        <v>44</v>
      </c>
      <c r="C56" s="222"/>
      <c r="D56" s="412"/>
      <c r="E56" s="410"/>
      <c r="F56" s="410"/>
      <c r="G56" s="410"/>
      <c r="H56" s="433"/>
      <c r="I56" s="390" t="str">
        <f t="shared" si="1"/>
        <v/>
      </c>
      <c r="J56" s="433"/>
      <c r="K56" s="46">
        <f t="shared" si="10"/>
        <v>0</v>
      </c>
      <c r="L56" s="46">
        <f t="shared" si="11"/>
        <v>0</v>
      </c>
      <c r="M56" s="46">
        <f t="shared" si="12"/>
        <v>0</v>
      </c>
      <c r="N56" s="46">
        <f t="shared" si="13"/>
        <v>0</v>
      </c>
      <c r="O56" s="46">
        <f t="shared" si="5"/>
        <v>0</v>
      </c>
      <c r="P56" s="46">
        <f t="shared" si="6"/>
        <v>0</v>
      </c>
      <c r="Q56" s="46">
        <f t="shared" si="7"/>
        <v>0</v>
      </c>
      <c r="R56" s="49" t="str">
        <f t="shared" si="8"/>
        <v>Valid</v>
      </c>
      <c r="S56" s="128"/>
    </row>
    <row r="57" spans="2:19" ht="15.75" customHeight="1" thickBot="1" x14ac:dyDescent="0.4">
      <c r="B57" s="393">
        <f t="shared" si="9"/>
        <v>45</v>
      </c>
      <c r="C57" s="222"/>
      <c r="D57" s="412"/>
      <c r="E57" s="410"/>
      <c r="F57" s="410"/>
      <c r="G57" s="410"/>
      <c r="H57" s="433"/>
      <c r="I57" s="390" t="str">
        <f t="shared" si="1"/>
        <v/>
      </c>
      <c r="J57" s="433"/>
      <c r="K57" s="46">
        <f t="shared" si="10"/>
        <v>0</v>
      </c>
      <c r="L57" s="46">
        <f t="shared" si="11"/>
        <v>0</v>
      </c>
      <c r="M57" s="46">
        <f t="shared" si="12"/>
        <v>0</v>
      </c>
      <c r="N57" s="46">
        <f t="shared" si="13"/>
        <v>0</v>
      </c>
      <c r="O57" s="46">
        <f t="shared" si="5"/>
        <v>0</v>
      </c>
      <c r="P57" s="46">
        <f t="shared" si="6"/>
        <v>0</v>
      </c>
      <c r="Q57" s="46">
        <f t="shared" si="7"/>
        <v>0</v>
      </c>
      <c r="R57" s="49" t="str">
        <f t="shared" si="8"/>
        <v>Valid</v>
      </c>
      <c r="S57" s="128"/>
    </row>
    <row r="58" spans="2:19" ht="15.75" customHeight="1" thickBot="1" x14ac:dyDescent="0.4">
      <c r="B58" s="393">
        <f t="shared" si="9"/>
        <v>46</v>
      </c>
      <c r="C58" s="222"/>
      <c r="D58" s="412"/>
      <c r="E58" s="410"/>
      <c r="F58" s="410"/>
      <c r="G58" s="410"/>
      <c r="H58" s="433"/>
      <c r="I58" s="390" t="str">
        <f t="shared" si="1"/>
        <v/>
      </c>
      <c r="J58" s="433"/>
      <c r="K58" s="46">
        <f t="shared" si="10"/>
        <v>0</v>
      </c>
      <c r="L58" s="46">
        <f t="shared" si="11"/>
        <v>0</v>
      </c>
      <c r="M58" s="46">
        <f t="shared" si="12"/>
        <v>0</v>
      </c>
      <c r="N58" s="46">
        <f t="shared" si="13"/>
        <v>0</v>
      </c>
      <c r="O58" s="46">
        <f t="shared" si="5"/>
        <v>0</v>
      </c>
      <c r="P58" s="46">
        <f t="shared" si="6"/>
        <v>0</v>
      </c>
      <c r="Q58" s="46">
        <f t="shared" si="7"/>
        <v>0</v>
      </c>
      <c r="R58" s="49" t="str">
        <f t="shared" si="8"/>
        <v>Valid</v>
      </c>
      <c r="S58" s="128"/>
    </row>
    <row r="59" spans="2:19" ht="15.75" customHeight="1" thickBot="1" x14ac:dyDescent="0.4">
      <c r="B59" s="393">
        <f t="shared" si="9"/>
        <v>47</v>
      </c>
      <c r="C59" s="222"/>
      <c r="D59" s="412"/>
      <c r="E59" s="410"/>
      <c r="F59" s="410"/>
      <c r="G59" s="410"/>
      <c r="H59" s="433"/>
      <c r="I59" s="390" t="str">
        <f t="shared" si="1"/>
        <v/>
      </c>
      <c r="J59" s="433"/>
      <c r="K59" s="46">
        <f t="shared" si="10"/>
        <v>0</v>
      </c>
      <c r="L59" s="46">
        <f t="shared" si="11"/>
        <v>0</v>
      </c>
      <c r="M59" s="46">
        <f t="shared" si="12"/>
        <v>0</v>
      </c>
      <c r="N59" s="46">
        <f t="shared" si="13"/>
        <v>0</v>
      </c>
      <c r="O59" s="46">
        <f t="shared" si="5"/>
        <v>0</v>
      </c>
      <c r="P59" s="46">
        <f t="shared" si="6"/>
        <v>0</v>
      </c>
      <c r="Q59" s="46">
        <f t="shared" si="7"/>
        <v>0</v>
      </c>
      <c r="R59" s="49" t="str">
        <f t="shared" si="8"/>
        <v>Valid</v>
      </c>
      <c r="S59" s="128"/>
    </row>
    <row r="60" spans="2:19" ht="15.75" customHeight="1" thickBot="1" x14ac:dyDescent="0.4">
      <c r="B60" s="393">
        <f t="shared" si="9"/>
        <v>48</v>
      </c>
      <c r="C60" s="222"/>
      <c r="D60" s="412"/>
      <c r="E60" s="410"/>
      <c r="F60" s="410"/>
      <c r="G60" s="410"/>
      <c r="H60" s="433"/>
      <c r="I60" s="390" t="str">
        <f t="shared" si="1"/>
        <v/>
      </c>
      <c r="J60" s="433"/>
      <c r="K60" s="46">
        <f t="shared" si="10"/>
        <v>0</v>
      </c>
      <c r="L60" s="46">
        <f t="shared" si="11"/>
        <v>0</v>
      </c>
      <c r="M60" s="46">
        <f t="shared" si="12"/>
        <v>0</v>
      </c>
      <c r="N60" s="46">
        <f t="shared" si="13"/>
        <v>0</v>
      </c>
      <c r="O60" s="46">
        <f t="shared" si="5"/>
        <v>0</v>
      </c>
      <c r="P60" s="46">
        <f t="shared" si="6"/>
        <v>0</v>
      </c>
      <c r="Q60" s="46">
        <f t="shared" si="7"/>
        <v>0</v>
      </c>
      <c r="R60" s="49" t="str">
        <f t="shared" si="8"/>
        <v>Valid</v>
      </c>
      <c r="S60" s="128"/>
    </row>
    <row r="61" spans="2:19" ht="15.75" customHeight="1" thickBot="1" x14ac:dyDescent="0.4">
      <c r="B61" s="393">
        <f t="shared" si="9"/>
        <v>49</v>
      </c>
      <c r="C61" s="222"/>
      <c r="D61" s="412"/>
      <c r="E61" s="410"/>
      <c r="F61" s="410"/>
      <c r="G61" s="410"/>
      <c r="H61" s="433"/>
      <c r="I61" s="390" t="str">
        <f t="shared" si="1"/>
        <v/>
      </c>
      <c r="J61" s="433"/>
      <c r="K61" s="46">
        <f t="shared" si="10"/>
        <v>0</v>
      </c>
      <c r="L61" s="46">
        <f t="shared" si="11"/>
        <v>0</v>
      </c>
      <c r="M61" s="46">
        <f t="shared" si="12"/>
        <v>0</v>
      </c>
      <c r="N61" s="46">
        <f t="shared" si="13"/>
        <v>0</v>
      </c>
      <c r="O61" s="46">
        <f t="shared" si="5"/>
        <v>0</v>
      </c>
      <c r="P61" s="46">
        <f t="shared" si="6"/>
        <v>0</v>
      </c>
      <c r="Q61" s="46">
        <f t="shared" si="7"/>
        <v>0</v>
      </c>
      <c r="R61" s="49" t="str">
        <f t="shared" si="8"/>
        <v>Valid</v>
      </c>
      <c r="S61" s="128"/>
    </row>
    <row r="62" spans="2:19" ht="15.75" customHeight="1" thickBot="1" x14ac:dyDescent="0.4">
      <c r="B62" s="393">
        <f t="shared" si="9"/>
        <v>50</v>
      </c>
      <c r="C62" s="404"/>
      <c r="D62" s="413"/>
      <c r="E62" s="411"/>
      <c r="F62" s="411"/>
      <c r="G62" s="411"/>
      <c r="H62" s="433"/>
      <c r="I62" s="390" t="str">
        <f t="shared" si="1"/>
        <v/>
      </c>
      <c r="J62" s="433"/>
      <c r="K62" s="46">
        <f t="shared" si="10"/>
        <v>0</v>
      </c>
      <c r="L62" s="46">
        <f t="shared" si="11"/>
        <v>0</v>
      </c>
      <c r="M62" s="46">
        <f t="shared" si="12"/>
        <v>0</v>
      </c>
      <c r="N62" s="46">
        <f t="shared" si="13"/>
        <v>0</v>
      </c>
      <c r="O62" s="46">
        <f t="shared" si="5"/>
        <v>0</v>
      </c>
      <c r="P62" s="46">
        <f t="shared" si="6"/>
        <v>0</v>
      </c>
      <c r="Q62" s="46">
        <f t="shared" si="7"/>
        <v>0</v>
      </c>
      <c r="R62" s="49" t="str">
        <f t="shared" si="8"/>
        <v>Valid</v>
      </c>
      <c r="S62" s="128"/>
    </row>
    <row r="63" spans="2:19" ht="24.65" customHeight="1" thickBot="1" x14ac:dyDescent="0.4">
      <c r="B63" s="394"/>
      <c r="C63" s="414" t="s">
        <v>469</v>
      </c>
      <c r="D63" s="415"/>
      <c r="E63" s="398">
        <f>SUM(E13:E62)</f>
        <v>0</v>
      </c>
      <c r="F63" s="398">
        <f>SUM(F13:F62)</f>
        <v>0</v>
      </c>
      <c r="G63" s="399">
        <f>SUM(G13:G62)</f>
        <v>0</v>
      </c>
      <c r="H63" s="433"/>
      <c r="I63" s="433"/>
      <c r="J63" s="433"/>
      <c r="K63" s="261"/>
      <c r="L63" s="261"/>
      <c r="M63" s="261"/>
      <c r="N63" s="261"/>
      <c r="O63" s="261"/>
      <c r="P63" s="261"/>
      <c r="Q63" s="261"/>
      <c r="R63" s="261"/>
      <c r="S63" s="299"/>
    </row>
    <row r="64" spans="2:19" ht="24.65" customHeight="1" x14ac:dyDescent="0.35">
      <c r="B64" s="394"/>
      <c r="C64" s="271"/>
      <c r="D64" s="261"/>
      <c r="E64" s="397"/>
      <c r="F64" s="397"/>
      <c r="G64" s="397"/>
      <c r="H64" s="261"/>
      <c r="I64" s="261"/>
      <c r="J64" s="261"/>
      <c r="K64" s="261"/>
      <c r="L64" s="261"/>
      <c r="M64" s="261"/>
      <c r="N64" s="261"/>
      <c r="O64" s="261"/>
      <c r="P64" s="261"/>
      <c r="Q64" s="261"/>
      <c r="R64" s="261"/>
      <c r="S64" s="299"/>
    </row>
    <row r="65" spans="2:19" ht="15.75" customHeight="1" thickBot="1" x14ac:dyDescent="0.4">
      <c r="B65" s="395"/>
      <c r="C65" s="274"/>
      <c r="D65" s="668"/>
      <c r="E65" s="668"/>
      <c r="F65" s="476"/>
      <c r="G65" s="476"/>
      <c r="H65" s="476"/>
      <c r="I65" s="476"/>
      <c r="J65" s="476"/>
      <c r="K65" s="476"/>
      <c r="L65" s="476"/>
      <c r="M65" s="476"/>
      <c r="N65" s="476"/>
      <c r="O65" s="476"/>
      <c r="P65" s="476"/>
      <c r="Q65" s="476"/>
      <c r="R65" s="476"/>
      <c r="S65" s="303"/>
    </row>
    <row r="66" spans="2:19" ht="15.75" customHeight="1" x14ac:dyDescent="0.35">
      <c r="B66" s="475"/>
      <c r="C66" s="50"/>
      <c r="D66" s="669"/>
      <c r="E66" s="669"/>
      <c r="F66" s="475"/>
      <c r="G66" s="475"/>
      <c r="H66" s="475"/>
      <c r="I66" s="475"/>
      <c r="J66" s="475"/>
      <c r="K66" s="475"/>
      <c r="L66" s="475"/>
      <c r="M66" s="39"/>
      <c r="N66" s="475"/>
      <c r="O66" s="475"/>
      <c r="P66" s="475"/>
      <c r="Q66" s="475"/>
      <c r="R66" s="475"/>
      <c r="S66" s="475"/>
    </row>
    <row r="67" spans="2:19" ht="15" customHeight="1" x14ac:dyDescent="0.35">
      <c r="C67" s="50"/>
      <c r="D67" s="569"/>
      <c r="E67" s="569"/>
      <c r="M67" s="39"/>
    </row>
    <row r="68" spans="2:19" ht="25.5" customHeight="1" x14ac:dyDescent="0.35">
      <c r="C68" s="50"/>
      <c r="D68" s="569"/>
      <c r="E68" s="569"/>
      <c r="M68" s="39"/>
    </row>
    <row r="69" spans="2:19" ht="15.75" customHeight="1" x14ac:dyDescent="0.35">
      <c r="C69" s="50"/>
      <c r="D69" s="569"/>
      <c r="E69" s="569"/>
    </row>
    <row r="70" spans="2:19" ht="84.75" customHeight="1" x14ac:dyDescent="0.35">
      <c r="D70" s="569"/>
      <c r="E70" s="569"/>
    </row>
    <row r="71" spans="2:19" ht="48.75" customHeight="1" x14ac:dyDescent="0.35">
      <c r="C71" s="50"/>
      <c r="D71" s="569"/>
      <c r="E71" s="569"/>
    </row>
    <row r="72" spans="2:19" ht="48.75" customHeight="1" x14ac:dyDescent="0.35">
      <c r="C72" s="50"/>
      <c r="D72" s="569"/>
      <c r="E72" s="569"/>
    </row>
    <row r="73" spans="2:19" ht="48.75" customHeight="1" x14ac:dyDescent="0.35">
      <c r="C73" s="50"/>
      <c r="D73" s="569"/>
      <c r="E73" s="569"/>
    </row>
    <row r="74" spans="2:19" ht="48.75" customHeight="1" x14ac:dyDescent="0.35">
      <c r="D74" s="569"/>
      <c r="E74" s="569"/>
    </row>
    <row r="75" spans="2:19" ht="48.75" customHeight="1" x14ac:dyDescent="0.35">
      <c r="C75" s="50"/>
      <c r="D75" s="569"/>
      <c r="E75" s="569"/>
    </row>
    <row r="76" spans="2:19" ht="20.9" customHeight="1" x14ac:dyDescent="0.35">
      <c r="D76" s="569"/>
      <c r="E76" s="569"/>
    </row>
    <row r="77" spans="2:19" ht="20.9" customHeight="1" x14ac:dyDescent="0.35">
      <c r="D77" s="569"/>
      <c r="E77" s="569"/>
    </row>
    <row r="78" spans="2:19" ht="48.75" customHeight="1" x14ac:dyDescent="0.35">
      <c r="D78" s="569"/>
      <c r="E78" s="569"/>
    </row>
    <row r="79" spans="2:19" ht="17.149999999999999" customHeight="1" x14ac:dyDescent="0.35">
      <c r="D79" s="569"/>
      <c r="E79" s="569"/>
    </row>
    <row r="80" spans="2:19" ht="15" customHeight="1" x14ac:dyDescent="0.35">
      <c r="D80" s="569"/>
      <c r="E80" s="569"/>
      <c r="M80" s="39"/>
    </row>
    <row r="81" spans="13:13" ht="36.75" customHeight="1" x14ac:dyDescent="0.35"/>
    <row r="82" spans="13:13" ht="15.75" customHeight="1" x14ac:dyDescent="0.35">
      <c r="M82" s="39"/>
    </row>
    <row r="83" spans="13:13" ht="15.75" customHeight="1" x14ac:dyDescent="0.35">
      <c r="M83" s="39"/>
    </row>
    <row r="84" spans="13:13" ht="15.75" customHeight="1" x14ac:dyDescent="0.35">
      <c r="M84" s="39"/>
    </row>
    <row r="85" spans="13:13" x14ac:dyDescent="0.35">
      <c r="M85" s="39"/>
    </row>
    <row r="86" spans="13:13" x14ac:dyDescent="0.35">
      <c r="M86" s="39"/>
    </row>
    <row r="87" spans="13:13" x14ac:dyDescent="0.35">
      <c r="M87" s="39"/>
    </row>
    <row r="88" spans="13:13" ht="15.75" customHeight="1" x14ac:dyDescent="0.35">
      <c r="M88" s="39"/>
    </row>
    <row r="89" spans="13:13" ht="15.75" customHeight="1" x14ac:dyDescent="0.35">
      <c r="M89" s="39"/>
    </row>
    <row r="91" spans="13:13" ht="15.75" customHeight="1" x14ac:dyDescent="0.35"/>
    <row r="92" spans="13:13" ht="15.75" customHeight="1" x14ac:dyDescent="0.35"/>
    <row r="93" spans="13:13" ht="15.75" customHeight="1" x14ac:dyDescent="0.35"/>
    <row r="94" spans="13:13" ht="15.75" customHeight="1" x14ac:dyDescent="0.35">
      <c r="M94" s="39"/>
    </row>
    <row r="95" spans="13:13" ht="25.5" customHeight="1" x14ac:dyDescent="0.35">
      <c r="M95" s="39"/>
    </row>
    <row r="96" spans="13:13" ht="15.75" customHeight="1" x14ac:dyDescent="0.35">
      <c r="M96" s="39"/>
    </row>
    <row r="97" spans="13:13" ht="25.5" customHeight="1" x14ac:dyDescent="0.35">
      <c r="M97" s="39"/>
    </row>
    <row r="98" spans="13:13" ht="15.75" customHeight="1" x14ac:dyDescent="0.35">
      <c r="M98" s="39"/>
    </row>
    <row r="99" spans="13:13" ht="15" customHeight="1" x14ac:dyDescent="0.35"/>
    <row r="100" spans="13:13" ht="15" customHeight="1" x14ac:dyDescent="0.35"/>
    <row r="101" spans="13:13" ht="15" customHeight="1" x14ac:dyDescent="0.35"/>
    <row r="102" spans="13:13" ht="15" customHeight="1" x14ac:dyDescent="0.35"/>
    <row r="104" spans="13:13" ht="15" customHeight="1" x14ac:dyDescent="0.35"/>
    <row r="105" spans="13:13" ht="15" customHeight="1" x14ac:dyDescent="0.35"/>
    <row r="106" spans="13:13" ht="15" customHeight="1" x14ac:dyDescent="0.35"/>
    <row r="108" spans="13:13" ht="15" customHeight="1" x14ac:dyDescent="0.35"/>
  </sheetData>
  <sheetProtection algorithmName="SHA-512" hashValue="ztukfb/lbjetB6RkZdTkMMWnMCzq+nYo7oKlVIjVgt2Gj9Rymp0UpD/l7cYcf1hu9Ddt9UIOBt21KktLsD1Zjw==" saltValue="jpy9e4gwdeSrhilYKLjwSw==" spinCount="100000" sheet="1" selectLockedCells="1"/>
  <mergeCells count="23">
    <mergeCell ref="D68:E68"/>
    <mergeCell ref="D80:E80"/>
    <mergeCell ref="D69:E69"/>
    <mergeCell ref="D70:E70"/>
    <mergeCell ref="D71:E71"/>
    <mergeCell ref="D72:E72"/>
    <mergeCell ref="D73:E73"/>
    <mergeCell ref="D74:E74"/>
    <mergeCell ref="D75:E75"/>
    <mergeCell ref="D76:E76"/>
    <mergeCell ref="D77:E77"/>
    <mergeCell ref="D78:E78"/>
    <mergeCell ref="D79:E79"/>
    <mergeCell ref="D65:E65"/>
    <mergeCell ref="D66:E66"/>
    <mergeCell ref="D67:E67"/>
    <mergeCell ref="B2:S2"/>
    <mergeCell ref="K4:R4"/>
    <mergeCell ref="B3:S3"/>
    <mergeCell ref="C10:G10"/>
    <mergeCell ref="C4:F8"/>
    <mergeCell ref="B4:B8"/>
    <mergeCell ref="C9:E9"/>
  </mergeCells>
  <conditionalFormatting sqref="H4">
    <cfRule type="containsText" dxfId="5" priority="1" stopIfTrue="1" operator="containsText" text="Invalid">
      <formula>NOT(ISERROR(SEARCH("Invalid",H4)))</formula>
    </cfRule>
    <cfRule type="cellIs" dxfId="4" priority="2" operator="equal">
      <formula>"Valid"</formula>
    </cfRule>
  </conditionalFormatting>
  <dataValidations count="1">
    <dataValidation type="whole" operator="greaterThanOrEqual" allowBlank="1" showInputMessage="1" showErrorMessage="1" sqref="D13:D62">
      <formula1>0</formula1>
    </dataValidation>
  </dataValidations>
  <pageMargins left="0.7" right="0.7" top="0.75" bottom="0.75" header="0.3" footer="0.3"/>
  <pageSetup paperSize="8" orientation="portrait" r:id="rId1"/>
  <headerFooter alignWithMargins="0">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menu'!$C$24:$C$53</xm:f>
          </x14:formula1>
          <xm:sqref>C13:C62</xm:sqref>
        </x14:dataValidation>
        <x14:dataValidation type="list" allowBlank="1" showInputMessage="1" showErrorMessage="1">
          <x14:formula1>
            <xm:f>'Dropdown menu'!$C$16:$C$17</xm:f>
          </x14:formula1>
          <xm:sqref>F9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G312"/>
  <sheetViews>
    <sheetView zoomScale="115" zoomScaleNormal="115" workbookViewId="0">
      <selection activeCell="G6" sqref="G6"/>
    </sheetView>
  </sheetViews>
  <sheetFormatPr defaultColWidth="35" defaultRowHeight="14" x14ac:dyDescent="0.3"/>
  <cols>
    <col min="1" max="1" width="13.1796875" style="15" customWidth="1"/>
    <col min="2" max="2" width="32.453125" style="15" bestFit="1" customWidth="1"/>
    <col min="3" max="3" width="43.54296875" style="15" customWidth="1"/>
    <col min="4" max="4" width="9.7265625" style="15" customWidth="1"/>
    <col min="5" max="5" width="12.1796875" style="15" customWidth="1"/>
    <col min="6" max="6" width="15.26953125" style="15" customWidth="1"/>
    <col min="7" max="16384" width="35" style="15"/>
  </cols>
  <sheetData>
    <row r="1" spans="1:7" ht="21" customHeight="1" thickBot="1" x14ac:dyDescent="0.35">
      <c r="A1" s="1" t="s">
        <v>18</v>
      </c>
      <c r="B1" s="1" t="s">
        <v>19</v>
      </c>
      <c r="C1" s="1" t="s">
        <v>20</v>
      </c>
    </row>
    <row r="2" spans="1:7" ht="42.5" thickBot="1" x14ac:dyDescent="0.35">
      <c r="A2" s="2" t="str">
        <f>'Q1 - Q 11'!B38</f>
        <v>Q3</v>
      </c>
      <c r="B2" s="3" t="str">
        <f>'Q1 - Q 11'!D39</f>
        <v>Does the firm receive all client funds directly into third party client asset account(s)? </v>
      </c>
      <c r="C2" s="120" t="s">
        <v>21</v>
      </c>
      <c r="E2" s="504" t="s">
        <v>504</v>
      </c>
      <c r="F2" s="505" t="s">
        <v>24</v>
      </c>
      <c r="G2" s="503" t="s">
        <v>58</v>
      </c>
    </row>
    <row r="3" spans="1:7" x14ac:dyDescent="0.3">
      <c r="A3" s="5"/>
      <c r="B3" s="11"/>
      <c r="C3" s="6" t="s">
        <v>22</v>
      </c>
      <c r="E3" s="5"/>
      <c r="F3" s="11"/>
      <c r="G3" s="12" t="s">
        <v>39</v>
      </c>
    </row>
    <row r="4" spans="1:7" ht="14.5" thickBot="1" x14ac:dyDescent="0.35">
      <c r="A4" s="7"/>
      <c r="B4" s="8"/>
      <c r="C4" s="9" t="s">
        <v>58</v>
      </c>
      <c r="E4" s="5"/>
      <c r="F4" s="11"/>
      <c r="G4" s="6" t="s">
        <v>80</v>
      </c>
    </row>
    <row r="5" spans="1:7" x14ac:dyDescent="0.3">
      <c r="A5" s="10" t="s">
        <v>369</v>
      </c>
      <c r="B5" s="13" t="s">
        <v>69</v>
      </c>
      <c r="C5" s="12" t="s">
        <v>65</v>
      </c>
      <c r="E5" s="5"/>
      <c r="F5" s="11"/>
      <c r="G5" s="6" t="s">
        <v>82</v>
      </c>
    </row>
    <row r="6" spans="1:7" ht="28.5" thickBot="1" x14ac:dyDescent="0.35">
      <c r="C6" s="12" t="s">
        <v>70</v>
      </c>
      <c r="E6" s="7"/>
      <c r="F6" s="8"/>
      <c r="G6" s="9" t="s">
        <v>81</v>
      </c>
    </row>
    <row r="7" spans="1:7" x14ac:dyDescent="0.3">
      <c r="A7" s="5"/>
      <c r="B7" s="11"/>
      <c r="C7" s="12" t="s">
        <v>66</v>
      </c>
    </row>
    <row r="8" spans="1:7" x14ac:dyDescent="0.3">
      <c r="A8" s="5"/>
      <c r="B8" s="11"/>
      <c r="C8" s="6" t="s">
        <v>67</v>
      </c>
    </row>
    <row r="9" spans="1:7" ht="14.5" thickBot="1" x14ac:dyDescent="0.35">
      <c r="A9" s="5"/>
      <c r="B9" s="11"/>
      <c r="C9" s="9" t="s">
        <v>68</v>
      </c>
    </row>
    <row r="10" spans="1:7" x14ac:dyDescent="0.3">
      <c r="A10" s="10" t="s">
        <v>449</v>
      </c>
      <c r="B10" s="3" t="s">
        <v>23</v>
      </c>
      <c r="C10" s="4" t="s">
        <v>21</v>
      </c>
    </row>
    <row r="11" spans="1:7" ht="14.5" thickBot="1" x14ac:dyDescent="0.35">
      <c r="A11" s="7"/>
      <c r="B11" s="8"/>
      <c r="C11" s="9" t="s">
        <v>22</v>
      </c>
    </row>
    <row r="12" spans="1:7" x14ac:dyDescent="0.3">
      <c r="A12" s="10" t="s">
        <v>387</v>
      </c>
      <c r="B12" s="3" t="s">
        <v>71</v>
      </c>
      <c r="C12" s="12" t="s">
        <v>72</v>
      </c>
    </row>
    <row r="13" spans="1:7" ht="14.5" thickBot="1" x14ac:dyDescent="0.35">
      <c r="A13" s="5"/>
      <c r="B13" s="11"/>
      <c r="C13" s="12" t="s">
        <v>73</v>
      </c>
    </row>
    <row r="14" spans="1:7" x14ac:dyDescent="0.3">
      <c r="A14" s="10" t="s">
        <v>451</v>
      </c>
      <c r="B14" s="3" t="s">
        <v>23</v>
      </c>
      <c r="C14" s="4" t="s">
        <v>21</v>
      </c>
    </row>
    <row r="15" spans="1:7" ht="14.5" thickBot="1" x14ac:dyDescent="0.35">
      <c r="A15" s="7"/>
      <c r="B15" s="8"/>
      <c r="C15" s="9" t="s">
        <v>22</v>
      </c>
    </row>
    <row r="16" spans="1:7" ht="42" x14ac:dyDescent="0.3">
      <c r="A16" s="10" t="s">
        <v>11</v>
      </c>
      <c r="B16" s="3" t="s">
        <v>15</v>
      </c>
      <c r="C16" s="120" t="s">
        <v>21</v>
      </c>
    </row>
    <row r="17" spans="1:3" ht="14.5" thickBot="1" x14ac:dyDescent="0.35">
      <c r="A17" s="7"/>
      <c r="B17" s="8"/>
      <c r="C17" s="9" t="s">
        <v>22</v>
      </c>
    </row>
    <row r="18" spans="1:3" ht="28" x14ac:dyDescent="0.3">
      <c r="A18" s="14" t="s">
        <v>452</v>
      </c>
      <c r="B18" s="11" t="s">
        <v>74</v>
      </c>
      <c r="C18" s="12" t="s">
        <v>21</v>
      </c>
    </row>
    <row r="19" spans="1:3" ht="14.5" thickBot="1" x14ac:dyDescent="0.35">
      <c r="A19" s="14"/>
      <c r="B19" s="11"/>
      <c r="C19" s="12" t="s">
        <v>22</v>
      </c>
    </row>
    <row r="20" spans="1:3" x14ac:dyDescent="0.3">
      <c r="A20" s="10" t="s">
        <v>505</v>
      </c>
      <c r="B20" s="3" t="s">
        <v>24</v>
      </c>
      <c r="C20" s="4" t="s">
        <v>39</v>
      </c>
    </row>
    <row r="21" spans="1:3" x14ac:dyDescent="0.3">
      <c r="A21" s="5"/>
      <c r="B21" s="11"/>
      <c r="C21" s="6" t="s">
        <v>80</v>
      </c>
    </row>
    <row r="22" spans="1:3" x14ac:dyDescent="0.3">
      <c r="A22" s="5"/>
      <c r="B22" s="11"/>
      <c r="C22" s="6" t="s">
        <v>82</v>
      </c>
    </row>
    <row r="23" spans="1:3" ht="14.5" thickBot="1" x14ac:dyDescent="0.35">
      <c r="A23" s="7"/>
      <c r="B23" s="8"/>
      <c r="C23" s="9" t="s">
        <v>81</v>
      </c>
    </row>
    <row r="24" spans="1:3" x14ac:dyDescent="0.3">
      <c r="A24" s="14" t="s">
        <v>96</v>
      </c>
      <c r="B24" s="11" t="s">
        <v>55</v>
      </c>
      <c r="C24" s="6" t="s">
        <v>25</v>
      </c>
    </row>
    <row r="25" spans="1:3" x14ac:dyDescent="0.3">
      <c r="A25" s="5"/>
      <c r="C25" s="6" t="s">
        <v>26</v>
      </c>
    </row>
    <row r="26" spans="1:3" x14ac:dyDescent="0.3">
      <c r="A26" s="5"/>
      <c r="C26" s="6" t="s">
        <v>27</v>
      </c>
    </row>
    <row r="27" spans="1:3" x14ac:dyDescent="0.3">
      <c r="A27" s="5"/>
      <c r="C27" s="6" t="s">
        <v>28</v>
      </c>
    </row>
    <row r="28" spans="1:3" x14ac:dyDescent="0.3">
      <c r="A28" s="5"/>
      <c r="C28" s="6" t="s">
        <v>29</v>
      </c>
    </row>
    <row r="29" spans="1:3" x14ac:dyDescent="0.3">
      <c r="A29" s="5"/>
      <c r="C29" s="6" t="s">
        <v>30</v>
      </c>
    </row>
    <row r="30" spans="1:3" x14ac:dyDescent="0.3">
      <c r="A30" s="5"/>
      <c r="C30" s="6" t="s">
        <v>31</v>
      </c>
    </row>
    <row r="31" spans="1:3" x14ac:dyDescent="0.3">
      <c r="A31" s="5"/>
      <c r="C31" s="6" t="s">
        <v>32</v>
      </c>
    </row>
    <row r="32" spans="1:3" x14ac:dyDescent="0.3">
      <c r="A32" s="5"/>
      <c r="C32" s="6" t="s">
        <v>33</v>
      </c>
    </row>
    <row r="33" spans="1:3" x14ac:dyDescent="0.3">
      <c r="A33" s="5"/>
      <c r="C33" s="6" t="s">
        <v>34</v>
      </c>
    </row>
    <row r="34" spans="1:3" x14ac:dyDescent="0.3">
      <c r="A34" s="5"/>
      <c r="C34" s="6" t="s">
        <v>35</v>
      </c>
    </row>
    <row r="35" spans="1:3" x14ac:dyDescent="0.3">
      <c r="A35" s="5"/>
      <c r="C35" s="6" t="s">
        <v>36</v>
      </c>
    </row>
    <row r="36" spans="1:3" x14ac:dyDescent="0.3">
      <c r="A36" s="5"/>
      <c r="C36" s="6" t="s">
        <v>37</v>
      </c>
    </row>
    <row r="37" spans="1:3" x14ac:dyDescent="0.3">
      <c r="A37" s="5"/>
      <c r="C37" s="6" t="s">
        <v>38</v>
      </c>
    </row>
    <row r="38" spans="1:3" x14ac:dyDescent="0.3">
      <c r="A38" s="5"/>
      <c r="C38" s="6" t="s">
        <v>39</v>
      </c>
    </row>
    <row r="39" spans="1:3" x14ac:dyDescent="0.3">
      <c r="A39" s="5"/>
      <c r="C39" s="6" t="s">
        <v>40</v>
      </c>
    </row>
    <row r="40" spans="1:3" x14ac:dyDescent="0.3">
      <c r="A40" s="5"/>
      <c r="C40" s="6" t="s">
        <v>41</v>
      </c>
    </row>
    <row r="41" spans="1:3" x14ac:dyDescent="0.3">
      <c r="A41" s="5"/>
      <c r="C41" s="6" t="s">
        <v>42</v>
      </c>
    </row>
    <row r="42" spans="1:3" x14ac:dyDescent="0.3">
      <c r="A42" s="5"/>
      <c r="C42" s="6" t="s">
        <v>43</v>
      </c>
    </row>
    <row r="43" spans="1:3" x14ac:dyDescent="0.3">
      <c r="A43" s="5"/>
      <c r="C43" s="6" t="s">
        <v>44</v>
      </c>
    </row>
    <row r="44" spans="1:3" x14ac:dyDescent="0.3">
      <c r="A44" s="5"/>
      <c r="C44" s="6" t="s">
        <v>45</v>
      </c>
    </row>
    <row r="45" spans="1:3" x14ac:dyDescent="0.3">
      <c r="A45" s="5"/>
      <c r="C45" s="6" t="s">
        <v>46</v>
      </c>
    </row>
    <row r="46" spans="1:3" x14ac:dyDescent="0.3">
      <c r="A46" s="5"/>
      <c r="C46" s="6" t="s">
        <v>47</v>
      </c>
    </row>
    <row r="47" spans="1:3" x14ac:dyDescent="0.3">
      <c r="A47" s="5"/>
      <c r="C47" s="6" t="s">
        <v>48</v>
      </c>
    </row>
    <row r="48" spans="1:3" x14ac:dyDescent="0.3">
      <c r="A48" s="5"/>
      <c r="C48" s="6" t="s">
        <v>49</v>
      </c>
    </row>
    <row r="49" spans="1:3" x14ac:dyDescent="0.3">
      <c r="A49" s="5"/>
      <c r="C49" s="6" t="s">
        <v>50</v>
      </c>
    </row>
    <row r="50" spans="1:3" x14ac:dyDescent="0.3">
      <c r="A50" s="5"/>
      <c r="C50" s="6" t="s">
        <v>51</v>
      </c>
    </row>
    <row r="51" spans="1:3" x14ac:dyDescent="0.3">
      <c r="A51" s="5"/>
      <c r="C51" s="6" t="s">
        <v>52</v>
      </c>
    </row>
    <row r="52" spans="1:3" x14ac:dyDescent="0.3">
      <c r="A52" s="5"/>
      <c r="C52" s="6" t="s">
        <v>53</v>
      </c>
    </row>
    <row r="53" spans="1:3" ht="14.5" thickBot="1" x14ac:dyDescent="0.35">
      <c r="A53" s="5"/>
      <c r="C53" s="9" t="s">
        <v>54</v>
      </c>
    </row>
    <row r="54" spans="1:3" ht="14.5" thickBot="1" x14ac:dyDescent="0.35"/>
    <row r="55" spans="1:3" x14ac:dyDescent="0.3">
      <c r="A55" s="17" t="s">
        <v>450</v>
      </c>
      <c r="B55" s="16" t="s">
        <v>362</v>
      </c>
    </row>
    <row r="56" spans="1:3" x14ac:dyDescent="0.3">
      <c r="B56" s="15" t="s">
        <v>354</v>
      </c>
    </row>
    <row r="57" spans="1:3" x14ac:dyDescent="0.3">
      <c r="B57" s="17" t="s">
        <v>204</v>
      </c>
    </row>
    <row r="58" spans="1:3" x14ac:dyDescent="0.3">
      <c r="B58" s="15" t="s">
        <v>115</v>
      </c>
    </row>
    <row r="59" spans="1:3" x14ac:dyDescent="0.3">
      <c r="B59" s="15" t="s">
        <v>102</v>
      </c>
    </row>
    <row r="60" spans="1:3" x14ac:dyDescent="0.3">
      <c r="B60" s="15" t="s">
        <v>105</v>
      </c>
    </row>
    <row r="61" spans="1:3" x14ac:dyDescent="0.3">
      <c r="B61" s="15" t="s">
        <v>164</v>
      </c>
    </row>
    <row r="62" spans="1:3" x14ac:dyDescent="0.3">
      <c r="B62" s="15" t="s">
        <v>111</v>
      </c>
    </row>
    <row r="63" spans="1:3" x14ac:dyDescent="0.3">
      <c r="B63" s="15" t="s">
        <v>100</v>
      </c>
    </row>
    <row r="64" spans="1:3" x14ac:dyDescent="0.3">
      <c r="B64" s="15" t="s">
        <v>108</v>
      </c>
    </row>
    <row r="65" spans="2:2" x14ac:dyDescent="0.3">
      <c r="B65" s="15" t="s">
        <v>104</v>
      </c>
    </row>
    <row r="66" spans="2:2" x14ac:dyDescent="0.3">
      <c r="B66" s="15" t="s">
        <v>109</v>
      </c>
    </row>
    <row r="67" spans="2:2" x14ac:dyDescent="0.3">
      <c r="B67" s="15" t="s">
        <v>103</v>
      </c>
    </row>
    <row r="68" spans="2:2" x14ac:dyDescent="0.3">
      <c r="B68" s="15" t="s">
        <v>110</v>
      </c>
    </row>
    <row r="69" spans="2:2" x14ac:dyDescent="0.3">
      <c r="B69" s="15" t="s">
        <v>106</v>
      </c>
    </row>
    <row r="70" spans="2:2" x14ac:dyDescent="0.3">
      <c r="B70" s="15" t="s">
        <v>114</v>
      </c>
    </row>
    <row r="71" spans="2:2" x14ac:dyDescent="0.3">
      <c r="B71" s="15" t="s">
        <v>113</v>
      </c>
    </row>
    <row r="72" spans="2:2" x14ac:dyDescent="0.3">
      <c r="B72" s="15" t="s">
        <v>112</v>
      </c>
    </row>
    <row r="73" spans="2:2" x14ac:dyDescent="0.3">
      <c r="B73" s="15" t="s">
        <v>116</v>
      </c>
    </row>
    <row r="74" spans="2:2" x14ac:dyDescent="0.3">
      <c r="B74" s="15" t="s">
        <v>132</v>
      </c>
    </row>
    <row r="75" spans="2:2" x14ac:dyDescent="0.3">
      <c r="B75" s="15" t="s">
        <v>123</v>
      </c>
    </row>
    <row r="76" spans="2:2" x14ac:dyDescent="0.3">
      <c r="B76" s="15" t="s">
        <v>119</v>
      </c>
    </row>
    <row r="77" spans="2:2" x14ac:dyDescent="0.3">
      <c r="B77" s="15" t="s">
        <v>118</v>
      </c>
    </row>
    <row r="78" spans="2:2" x14ac:dyDescent="0.3">
      <c r="B78" s="15" t="s">
        <v>136</v>
      </c>
    </row>
    <row r="79" spans="2:2" x14ac:dyDescent="0.3">
      <c r="B79" s="15" t="s">
        <v>120</v>
      </c>
    </row>
    <row r="80" spans="2:2" x14ac:dyDescent="0.3">
      <c r="B80" s="15" t="s">
        <v>137</v>
      </c>
    </row>
    <row r="81" spans="2:2" x14ac:dyDescent="0.3">
      <c r="B81" s="15" t="s">
        <v>125</v>
      </c>
    </row>
    <row r="82" spans="2:2" x14ac:dyDescent="0.3">
      <c r="B82" s="15" t="s">
        <v>127</v>
      </c>
    </row>
    <row r="83" spans="2:2" x14ac:dyDescent="0.3">
      <c r="B83" s="15" t="s">
        <v>133</v>
      </c>
    </row>
    <row r="84" spans="2:2" x14ac:dyDescent="0.3">
      <c r="B84" s="15" t="s">
        <v>129</v>
      </c>
    </row>
    <row r="85" spans="2:2" ht="28" x14ac:dyDescent="0.3">
      <c r="B85" s="15" t="s">
        <v>130</v>
      </c>
    </row>
    <row r="86" spans="2:2" x14ac:dyDescent="0.3">
      <c r="B86" s="15" t="s">
        <v>117</v>
      </c>
    </row>
    <row r="87" spans="2:2" x14ac:dyDescent="0.3">
      <c r="B87" s="15" t="s">
        <v>135</v>
      </c>
    </row>
    <row r="88" spans="2:2" x14ac:dyDescent="0.3">
      <c r="B88" s="15" t="s">
        <v>134</v>
      </c>
    </row>
    <row r="89" spans="2:2" x14ac:dyDescent="0.3">
      <c r="B89" s="15" t="s">
        <v>131</v>
      </c>
    </row>
    <row r="90" spans="2:2" ht="28" x14ac:dyDescent="0.3">
      <c r="B90" s="15" t="s">
        <v>208</v>
      </c>
    </row>
    <row r="91" spans="2:2" x14ac:dyDescent="0.3">
      <c r="B91" s="15" t="s">
        <v>128</v>
      </c>
    </row>
    <row r="92" spans="2:2" x14ac:dyDescent="0.3">
      <c r="B92" s="15" t="s">
        <v>122</v>
      </c>
    </row>
    <row r="93" spans="2:2" x14ac:dyDescent="0.3">
      <c r="B93" s="15" t="s">
        <v>121</v>
      </c>
    </row>
    <row r="94" spans="2:2" x14ac:dyDescent="0.3">
      <c r="B94" s="15" t="s">
        <v>124</v>
      </c>
    </row>
    <row r="95" spans="2:2" x14ac:dyDescent="0.3">
      <c r="B95" s="15" t="s">
        <v>219</v>
      </c>
    </row>
    <row r="96" spans="2:2" x14ac:dyDescent="0.3">
      <c r="B96" s="15" t="s">
        <v>148</v>
      </c>
    </row>
    <row r="97" spans="2:2" x14ac:dyDescent="0.3">
      <c r="B97" s="15" t="s">
        <v>138</v>
      </c>
    </row>
    <row r="98" spans="2:2" x14ac:dyDescent="0.3">
      <c r="B98" s="15" t="s">
        <v>154</v>
      </c>
    </row>
    <row r="99" spans="2:2" x14ac:dyDescent="0.3">
      <c r="B99" s="15" t="s">
        <v>226</v>
      </c>
    </row>
    <row r="100" spans="2:2" x14ac:dyDescent="0.3">
      <c r="B100" s="15" t="s">
        <v>142</v>
      </c>
    </row>
    <row r="101" spans="2:2" x14ac:dyDescent="0.3">
      <c r="B101" s="15" t="s">
        <v>197</v>
      </c>
    </row>
    <row r="102" spans="2:2" x14ac:dyDescent="0.3">
      <c r="B102" s="15" t="s">
        <v>141</v>
      </c>
    </row>
    <row r="103" spans="2:2" x14ac:dyDescent="0.3">
      <c r="B103" s="15" t="s">
        <v>317</v>
      </c>
    </row>
    <row r="104" spans="2:2" x14ac:dyDescent="0.3">
      <c r="B104" s="15" t="s">
        <v>147</v>
      </c>
    </row>
    <row r="105" spans="2:2" x14ac:dyDescent="0.3">
      <c r="B105" s="15" t="s">
        <v>149</v>
      </c>
    </row>
    <row r="106" spans="2:2" x14ac:dyDescent="0.3">
      <c r="B106" s="15" t="s">
        <v>156</v>
      </c>
    </row>
    <row r="107" spans="2:2" x14ac:dyDescent="0.3">
      <c r="B107" s="15" t="s">
        <v>139</v>
      </c>
    </row>
    <row r="108" spans="2:2" x14ac:dyDescent="0.3">
      <c r="B108" s="15" t="s">
        <v>150</v>
      </c>
    </row>
    <row r="109" spans="2:2" x14ac:dyDescent="0.3">
      <c r="B109" s="15" t="s">
        <v>221</v>
      </c>
    </row>
    <row r="110" spans="2:2" ht="28" x14ac:dyDescent="0.3">
      <c r="B110" s="15" t="s">
        <v>140</v>
      </c>
    </row>
    <row r="111" spans="2:2" x14ac:dyDescent="0.3">
      <c r="B111" s="15" t="s">
        <v>143</v>
      </c>
    </row>
    <row r="112" spans="2:2" x14ac:dyDescent="0.3">
      <c r="B112" s="15" t="s">
        <v>146</v>
      </c>
    </row>
    <row r="113" spans="2:2" x14ac:dyDescent="0.3">
      <c r="B113" s="15" t="s">
        <v>151</v>
      </c>
    </row>
    <row r="114" spans="2:2" x14ac:dyDescent="0.3">
      <c r="B114" s="15" t="s">
        <v>28</v>
      </c>
    </row>
    <row r="115" spans="2:2" x14ac:dyDescent="0.3">
      <c r="B115" s="15" t="s">
        <v>153</v>
      </c>
    </row>
    <row r="116" spans="2:2" x14ac:dyDescent="0.3">
      <c r="B116" s="15" t="s">
        <v>155</v>
      </c>
    </row>
    <row r="117" spans="2:2" x14ac:dyDescent="0.3">
      <c r="B117" s="15" t="s">
        <v>157</v>
      </c>
    </row>
    <row r="118" spans="2:2" x14ac:dyDescent="0.3">
      <c r="B118" s="15" t="s">
        <v>158</v>
      </c>
    </row>
    <row r="119" spans="2:2" x14ac:dyDescent="0.3">
      <c r="B119" s="15" t="s">
        <v>161</v>
      </c>
    </row>
    <row r="120" spans="2:2" x14ac:dyDescent="0.3">
      <c r="B120" s="15" t="s">
        <v>160</v>
      </c>
    </row>
    <row r="121" spans="2:2" x14ac:dyDescent="0.3">
      <c r="B121" s="15" t="s">
        <v>162</v>
      </c>
    </row>
    <row r="122" spans="2:2" x14ac:dyDescent="0.3">
      <c r="B122" s="15" t="s">
        <v>163</v>
      </c>
    </row>
    <row r="123" spans="2:2" x14ac:dyDescent="0.3">
      <c r="B123" s="15" t="s">
        <v>323</v>
      </c>
    </row>
    <row r="124" spans="2:2" x14ac:dyDescent="0.3">
      <c r="B124" s="15" t="s">
        <v>165</v>
      </c>
    </row>
    <row r="125" spans="2:2" x14ac:dyDescent="0.3">
      <c r="B125" s="15" t="s">
        <v>167</v>
      </c>
    </row>
    <row r="126" spans="2:2" x14ac:dyDescent="0.3">
      <c r="B126" s="15" t="s">
        <v>312</v>
      </c>
    </row>
    <row r="127" spans="2:2" x14ac:dyDescent="0.3">
      <c r="B127" s="15" t="s">
        <v>190</v>
      </c>
    </row>
    <row r="128" spans="2:2" x14ac:dyDescent="0.3">
      <c r="B128" s="15" t="s">
        <v>169</v>
      </c>
    </row>
    <row r="129" spans="2:2" x14ac:dyDescent="0.3">
      <c r="B129" s="15" t="s">
        <v>166</v>
      </c>
    </row>
    <row r="130" spans="2:2" x14ac:dyDescent="0.3">
      <c r="B130" s="15" t="s">
        <v>171</v>
      </c>
    </row>
    <row r="131" spans="2:2" x14ac:dyDescent="0.3">
      <c r="B131" s="15" t="s">
        <v>174</v>
      </c>
    </row>
    <row r="132" spans="2:2" x14ac:dyDescent="0.3">
      <c r="B132" s="15" t="s">
        <v>176</v>
      </c>
    </row>
    <row r="133" spans="2:2" x14ac:dyDescent="0.3">
      <c r="B133" s="15" t="s">
        <v>173</v>
      </c>
    </row>
    <row r="134" spans="2:2" x14ac:dyDescent="0.3">
      <c r="B134" s="15" t="s">
        <v>172</v>
      </c>
    </row>
    <row r="135" spans="2:2" x14ac:dyDescent="0.3">
      <c r="B135" s="15" t="s">
        <v>177</v>
      </c>
    </row>
    <row r="136" spans="2:2" x14ac:dyDescent="0.3">
      <c r="B136" s="15" t="s">
        <v>182</v>
      </c>
    </row>
    <row r="137" spans="2:2" x14ac:dyDescent="0.3">
      <c r="B137" s="15" t="s">
        <v>278</v>
      </c>
    </row>
    <row r="138" spans="2:2" ht="28" x14ac:dyDescent="0.3">
      <c r="B138" s="15" t="s">
        <v>318</v>
      </c>
    </row>
    <row r="139" spans="2:2" x14ac:dyDescent="0.3">
      <c r="B139" s="15" t="s">
        <v>178</v>
      </c>
    </row>
    <row r="140" spans="2:2" x14ac:dyDescent="0.3">
      <c r="B140" s="15" t="s">
        <v>187</v>
      </c>
    </row>
    <row r="141" spans="2:2" x14ac:dyDescent="0.3">
      <c r="B141" s="15" t="s">
        <v>181</v>
      </c>
    </row>
    <row r="142" spans="2:2" x14ac:dyDescent="0.3">
      <c r="B142" s="15" t="s">
        <v>159</v>
      </c>
    </row>
    <row r="143" spans="2:2" x14ac:dyDescent="0.3">
      <c r="B143" s="15" t="s">
        <v>184</v>
      </c>
    </row>
    <row r="144" spans="2:2" x14ac:dyDescent="0.3">
      <c r="B144" s="15" t="s">
        <v>185</v>
      </c>
    </row>
    <row r="145" spans="2:2" x14ac:dyDescent="0.3">
      <c r="B145" s="15" t="s">
        <v>191</v>
      </c>
    </row>
    <row r="146" spans="2:2" x14ac:dyDescent="0.3">
      <c r="B146" s="15" t="s">
        <v>186</v>
      </c>
    </row>
    <row r="147" spans="2:2" x14ac:dyDescent="0.3">
      <c r="B147" s="15" t="s">
        <v>180</v>
      </c>
    </row>
    <row r="148" spans="2:2" x14ac:dyDescent="0.3">
      <c r="B148" s="15" t="s">
        <v>189</v>
      </c>
    </row>
    <row r="149" spans="2:2" x14ac:dyDescent="0.3">
      <c r="B149" s="15" t="s">
        <v>194</v>
      </c>
    </row>
    <row r="150" spans="2:2" x14ac:dyDescent="0.3">
      <c r="B150" s="15" t="s">
        <v>193</v>
      </c>
    </row>
    <row r="151" spans="2:2" x14ac:dyDescent="0.3">
      <c r="B151" s="15" t="s">
        <v>183</v>
      </c>
    </row>
    <row r="152" spans="2:2" x14ac:dyDescent="0.3">
      <c r="B152" s="15" t="s">
        <v>188</v>
      </c>
    </row>
    <row r="153" spans="2:2" x14ac:dyDescent="0.3">
      <c r="B153" s="15" t="s">
        <v>195</v>
      </c>
    </row>
    <row r="154" spans="2:2" x14ac:dyDescent="0.3">
      <c r="B154" s="15" t="s">
        <v>196</v>
      </c>
    </row>
    <row r="155" spans="2:2" x14ac:dyDescent="0.3">
      <c r="B155" s="15" t="s">
        <v>201</v>
      </c>
    </row>
    <row r="156" spans="2:2" ht="28" x14ac:dyDescent="0.3">
      <c r="B156" s="15" t="s">
        <v>199</v>
      </c>
    </row>
    <row r="157" spans="2:2" x14ac:dyDescent="0.3">
      <c r="B157" s="15" t="s">
        <v>200</v>
      </c>
    </row>
    <row r="158" spans="2:2" x14ac:dyDescent="0.3">
      <c r="B158" s="15" t="s">
        <v>198</v>
      </c>
    </row>
    <row r="159" spans="2:2" x14ac:dyDescent="0.3">
      <c r="B159" s="15" t="s">
        <v>202</v>
      </c>
    </row>
    <row r="160" spans="2:2" x14ac:dyDescent="0.3">
      <c r="B160" s="15" t="s">
        <v>211</v>
      </c>
    </row>
    <row r="161" spans="2:2" x14ac:dyDescent="0.3">
      <c r="B161" s="15" t="s">
        <v>207</v>
      </c>
    </row>
    <row r="162" spans="2:2" x14ac:dyDescent="0.3">
      <c r="B162" s="15" t="s">
        <v>203</v>
      </c>
    </row>
    <row r="163" spans="2:2" x14ac:dyDescent="0.3">
      <c r="B163" s="15" t="s">
        <v>210</v>
      </c>
    </row>
    <row r="164" spans="2:2" x14ac:dyDescent="0.3">
      <c r="B164" s="15" t="s">
        <v>209</v>
      </c>
    </row>
    <row r="165" spans="2:2" x14ac:dyDescent="0.3">
      <c r="B165" s="15" t="s">
        <v>204</v>
      </c>
    </row>
    <row r="166" spans="2:2" x14ac:dyDescent="0.3">
      <c r="B166" s="15" t="s">
        <v>206</v>
      </c>
    </row>
    <row r="167" spans="2:2" x14ac:dyDescent="0.3">
      <c r="B167" s="15" t="s">
        <v>205</v>
      </c>
    </row>
    <row r="168" spans="2:2" x14ac:dyDescent="0.3">
      <c r="B168" s="15" t="s">
        <v>212</v>
      </c>
    </row>
    <row r="169" spans="2:2" x14ac:dyDescent="0.3">
      <c r="B169" s="15" t="s">
        <v>145</v>
      </c>
    </row>
    <row r="170" spans="2:2" x14ac:dyDescent="0.3">
      <c r="B170" s="15" t="s">
        <v>214</v>
      </c>
    </row>
    <row r="171" spans="2:2" x14ac:dyDescent="0.3">
      <c r="B171" s="15" t="s">
        <v>216</v>
      </c>
    </row>
    <row r="172" spans="2:2" x14ac:dyDescent="0.3">
      <c r="B172" s="15" t="s">
        <v>213</v>
      </c>
    </row>
    <row r="173" spans="2:2" x14ac:dyDescent="0.3">
      <c r="B173" s="15" t="s">
        <v>215</v>
      </c>
    </row>
    <row r="174" spans="2:2" x14ac:dyDescent="0.3">
      <c r="B174" s="15" t="s">
        <v>227</v>
      </c>
    </row>
    <row r="175" spans="2:2" x14ac:dyDescent="0.3">
      <c r="B175" s="15" t="s">
        <v>217</v>
      </c>
    </row>
    <row r="176" spans="2:2" x14ac:dyDescent="0.3">
      <c r="B176" s="15" t="s">
        <v>220</v>
      </c>
    </row>
    <row r="177" spans="2:2" ht="28" x14ac:dyDescent="0.3">
      <c r="B177" s="15" t="s">
        <v>223</v>
      </c>
    </row>
    <row r="178" spans="2:2" x14ac:dyDescent="0.3">
      <c r="B178" s="15" t="s">
        <v>224</v>
      </c>
    </row>
    <row r="179" spans="2:2" x14ac:dyDescent="0.3">
      <c r="B179" s="15" t="s">
        <v>225</v>
      </c>
    </row>
    <row r="180" spans="2:2" x14ac:dyDescent="0.3">
      <c r="B180" s="15" t="s">
        <v>218</v>
      </c>
    </row>
    <row r="181" spans="2:2" x14ac:dyDescent="0.3">
      <c r="B181" s="15" t="s">
        <v>228</v>
      </c>
    </row>
    <row r="182" spans="2:2" x14ac:dyDescent="0.3">
      <c r="B182" s="15" t="s">
        <v>237</v>
      </c>
    </row>
    <row r="183" spans="2:2" x14ac:dyDescent="0.3">
      <c r="B183" s="15" t="s">
        <v>229</v>
      </c>
    </row>
    <row r="184" spans="2:2" x14ac:dyDescent="0.3">
      <c r="B184" s="15" t="s">
        <v>234</v>
      </c>
    </row>
    <row r="185" spans="2:2" x14ac:dyDescent="0.3">
      <c r="B185" s="15" t="s">
        <v>233</v>
      </c>
    </row>
    <row r="186" spans="2:2" x14ac:dyDescent="0.3">
      <c r="B186" s="15" t="s">
        <v>238</v>
      </c>
    </row>
    <row r="187" spans="2:2" x14ac:dyDescent="0.3">
      <c r="B187" s="15" t="s">
        <v>231</v>
      </c>
    </row>
    <row r="188" spans="2:2" x14ac:dyDescent="0.3">
      <c r="B188" s="15" t="s">
        <v>235</v>
      </c>
    </row>
    <row r="189" spans="2:2" x14ac:dyDescent="0.3">
      <c r="B189" s="15" t="s">
        <v>236</v>
      </c>
    </row>
    <row r="190" spans="2:2" x14ac:dyDescent="0.3">
      <c r="B190" s="15" t="s">
        <v>250</v>
      </c>
    </row>
    <row r="191" spans="2:2" x14ac:dyDescent="0.3">
      <c r="B191" s="15" t="s">
        <v>246</v>
      </c>
    </row>
    <row r="192" spans="2:2" x14ac:dyDescent="0.3">
      <c r="B192" s="15" t="s">
        <v>244</v>
      </c>
    </row>
    <row r="193" spans="2:2" x14ac:dyDescent="0.3">
      <c r="B193" s="15" t="s">
        <v>258</v>
      </c>
    </row>
    <row r="194" spans="2:2" x14ac:dyDescent="0.3">
      <c r="B194" s="15" t="s">
        <v>260</v>
      </c>
    </row>
    <row r="195" spans="2:2" x14ac:dyDescent="0.3">
      <c r="B195" s="15" t="s">
        <v>257</v>
      </c>
    </row>
    <row r="196" spans="2:2" x14ac:dyDescent="0.3">
      <c r="B196" s="15" t="s">
        <v>247</v>
      </c>
    </row>
    <row r="197" spans="2:2" x14ac:dyDescent="0.3">
      <c r="B197" s="15" t="s">
        <v>255</v>
      </c>
    </row>
    <row r="198" spans="2:2" x14ac:dyDescent="0.3">
      <c r="B198" s="15" t="s">
        <v>245</v>
      </c>
    </row>
    <row r="199" spans="2:2" x14ac:dyDescent="0.3">
      <c r="B199" s="15" t="s">
        <v>252</v>
      </c>
    </row>
    <row r="200" spans="2:2" x14ac:dyDescent="0.3">
      <c r="B200" s="15" t="s">
        <v>253</v>
      </c>
    </row>
    <row r="201" spans="2:2" x14ac:dyDescent="0.3">
      <c r="B201" s="15" t="s">
        <v>256</v>
      </c>
    </row>
    <row r="202" spans="2:2" x14ac:dyDescent="0.3">
      <c r="B202" s="15" t="s">
        <v>350</v>
      </c>
    </row>
    <row r="203" spans="2:2" x14ac:dyDescent="0.3">
      <c r="B203" s="15" t="s">
        <v>259</v>
      </c>
    </row>
    <row r="204" spans="2:2" ht="28" x14ac:dyDescent="0.3">
      <c r="B204" s="15" t="s">
        <v>175</v>
      </c>
    </row>
    <row r="205" spans="2:2" x14ac:dyDescent="0.3">
      <c r="B205" s="15" t="s">
        <v>241</v>
      </c>
    </row>
    <row r="206" spans="2:2" x14ac:dyDescent="0.3">
      <c r="B206" s="15" t="s">
        <v>240</v>
      </c>
    </row>
    <row r="207" spans="2:2" x14ac:dyDescent="0.3">
      <c r="B207" s="15" t="s">
        <v>249</v>
      </c>
    </row>
    <row r="208" spans="2:2" x14ac:dyDescent="0.3">
      <c r="B208" s="15" t="s">
        <v>242</v>
      </c>
    </row>
    <row r="209" spans="2:2" x14ac:dyDescent="0.3">
      <c r="B209" s="15" t="s">
        <v>254</v>
      </c>
    </row>
    <row r="210" spans="2:2" x14ac:dyDescent="0.3">
      <c r="B210" s="15" t="s">
        <v>239</v>
      </c>
    </row>
    <row r="211" spans="2:2" x14ac:dyDescent="0.3">
      <c r="B211" s="15" t="s">
        <v>261</v>
      </c>
    </row>
    <row r="212" spans="2:2" x14ac:dyDescent="0.3">
      <c r="B212" s="15" t="s">
        <v>248</v>
      </c>
    </row>
    <row r="213" spans="2:2" x14ac:dyDescent="0.3">
      <c r="B213" s="15" t="s">
        <v>262</v>
      </c>
    </row>
    <row r="214" spans="2:2" x14ac:dyDescent="0.3">
      <c r="B214" s="15" t="s">
        <v>271</v>
      </c>
    </row>
    <row r="215" spans="2:2" x14ac:dyDescent="0.3">
      <c r="B215" s="15" t="s">
        <v>270</v>
      </c>
    </row>
    <row r="216" spans="2:2" x14ac:dyDescent="0.3">
      <c r="B216" s="15" t="s">
        <v>268</v>
      </c>
    </row>
    <row r="217" spans="2:2" x14ac:dyDescent="0.3">
      <c r="B217" s="15" t="s">
        <v>107</v>
      </c>
    </row>
    <row r="218" spans="2:2" x14ac:dyDescent="0.3">
      <c r="B218" s="15" t="s">
        <v>263</v>
      </c>
    </row>
    <row r="219" spans="2:2" x14ac:dyDescent="0.3">
      <c r="B219" s="15" t="s">
        <v>273</v>
      </c>
    </row>
    <row r="220" spans="2:2" x14ac:dyDescent="0.3">
      <c r="B220" s="15" t="s">
        <v>267</v>
      </c>
    </row>
    <row r="221" spans="2:2" x14ac:dyDescent="0.3">
      <c r="B221" s="15" t="s">
        <v>264</v>
      </c>
    </row>
    <row r="222" spans="2:2" x14ac:dyDescent="0.3">
      <c r="B222" s="15" t="s">
        <v>266</v>
      </c>
    </row>
    <row r="223" spans="2:2" x14ac:dyDescent="0.3">
      <c r="B223" s="15" t="s">
        <v>272</v>
      </c>
    </row>
    <row r="224" spans="2:2" x14ac:dyDescent="0.3">
      <c r="B224" s="15" t="s">
        <v>328</v>
      </c>
    </row>
    <row r="225" spans="2:2" x14ac:dyDescent="0.3">
      <c r="B225" s="15" t="s">
        <v>265</v>
      </c>
    </row>
    <row r="226" spans="2:2" x14ac:dyDescent="0.3">
      <c r="B226" s="15" t="s">
        <v>251</v>
      </c>
    </row>
    <row r="227" spans="2:2" x14ac:dyDescent="0.3">
      <c r="B227" s="15" t="s">
        <v>269</v>
      </c>
    </row>
    <row r="228" spans="2:2" x14ac:dyDescent="0.3">
      <c r="B228" s="15" t="s">
        <v>348</v>
      </c>
    </row>
    <row r="229" spans="2:2" x14ac:dyDescent="0.3">
      <c r="B229" s="15" t="s">
        <v>274</v>
      </c>
    </row>
    <row r="230" spans="2:2" x14ac:dyDescent="0.3">
      <c r="B230" s="15" t="s">
        <v>281</v>
      </c>
    </row>
    <row r="231" spans="2:2" x14ac:dyDescent="0.3">
      <c r="B231" s="15" t="s">
        <v>288</v>
      </c>
    </row>
    <row r="232" spans="2:2" ht="28" x14ac:dyDescent="0.3">
      <c r="B232" s="15" t="s">
        <v>286</v>
      </c>
    </row>
    <row r="233" spans="2:2" x14ac:dyDescent="0.3">
      <c r="B233" s="15" t="s">
        <v>275</v>
      </c>
    </row>
    <row r="234" spans="2:2" x14ac:dyDescent="0.3">
      <c r="B234" s="15" t="s">
        <v>279</v>
      </c>
    </row>
    <row r="235" spans="2:2" x14ac:dyDescent="0.3">
      <c r="B235" s="15" t="s">
        <v>289</v>
      </c>
    </row>
    <row r="236" spans="2:2" x14ac:dyDescent="0.3">
      <c r="B236" s="15" t="s">
        <v>277</v>
      </c>
    </row>
    <row r="237" spans="2:2" x14ac:dyDescent="0.3">
      <c r="B237" s="15" t="s">
        <v>280</v>
      </c>
    </row>
    <row r="238" spans="2:2" x14ac:dyDescent="0.3">
      <c r="B238" s="15" t="s">
        <v>284</v>
      </c>
    </row>
    <row r="239" spans="2:2" x14ac:dyDescent="0.3">
      <c r="B239" s="15" t="s">
        <v>282</v>
      </c>
    </row>
    <row r="240" spans="2:2" x14ac:dyDescent="0.3">
      <c r="B240" s="15" t="s">
        <v>287</v>
      </c>
    </row>
    <row r="241" spans="2:2" x14ac:dyDescent="0.3">
      <c r="B241" s="15" t="s">
        <v>276</v>
      </c>
    </row>
    <row r="242" spans="2:2" x14ac:dyDescent="0.3">
      <c r="B242" s="15" t="s">
        <v>285</v>
      </c>
    </row>
    <row r="243" spans="2:2" x14ac:dyDescent="0.3">
      <c r="B243" s="15" t="s">
        <v>290</v>
      </c>
    </row>
    <row r="244" spans="2:2" x14ac:dyDescent="0.3">
      <c r="B244" s="15" t="s">
        <v>291</v>
      </c>
    </row>
    <row r="245" spans="2:2" x14ac:dyDescent="0.3">
      <c r="B245" s="15" t="s">
        <v>292</v>
      </c>
    </row>
    <row r="246" spans="2:2" x14ac:dyDescent="0.3">
      <c r="B246" s="15" t="s">
        <v>294</v>
      </c>
    </row>
    <row r="247" spans="2:2" x14ac:dyDescent="0.3">
      <c r="B247" s="15" t="s">
        <v>295</v>
      </c>
    </row>
    <row r="248" spans="2:2" x14ac:dyDescent="0.3">
      <c r="B248" s="15" t="s">
        <v>126</v>
      </c>
    </row>
    <row r="249" spans="2:2" x14ac:dyDescent="0.3">
      <c r="B249" s="15" t="s">
        <v>302</v>
      </c>
    </row>
    <row r="250" spans="2:2" x14ac:dyDescent="0.3">
      <c r="B250" s="15" t="s">
        <v>222</v>
      </c>
    </row>
    <row r="251" spans="2:2" x14ac:dyDescent="0.3">
      <c r="B251" s="15" t="s">
        <v>230</v>
      </c>
    </row>
    <row r="252" spans="2:2" x14ac:dyDescent="0.3">
      <c r="B252" s="15" t="s">
        <v>243</v>
      </c>
    </row>
    <row r="253" spans="2:2" x14ac:dyDescent="0.3">
      <c r="B253" s="15" t="s">
        <v>283</v>
      </c>
    </row>
    <row r="254" spans="2:2" ht="28" x14ac:dyDescent="0.3">
      <c r="B254" s="15" t="s">
        <v>340</v>
      </c>
    </row>
    <row r="255" spans="2:2" x14ac:dyDescent="0.3">
      <c r="B255" s="15" t="s">
        <v>347</v>
      </c>
    </row>
    <row r="256" spans="2:2" x14ac:dyDescent="0.3">
      <c r="B256" s="15" t="s">
        <v>307</v>
      </c>
    </row>
    <row r="257" spans="2:2" x14ac:dyDescent="0.3">
      <c r="B257" s="15" t="s">
        <v>311</v>
      </c>
    </row>
    <row r="258" spans="2:2" x14ac:dyDescent="0.3">
      <c r="B258" s="15" t="s">
        <v>296</v>
      </c>
    </row>
    <row r="259" spans="2:2" x14ac:dyDescent="0.3">
      <c r="B259" s="15" t="s">
        <v>308</v>
      </c>
    </row>
    <row r="260" spans="2:2" x14ac:dyDescent="0.3">
      <c r="B260" s="15" t="s">
        <v>293</v>
      </c>
    </row>
    <row r="261" spans="2:2" x14ac:dyDescent="0.3">
      <c r="B261" s="15" t="s">
        <v>152</v>
      </c>
    </row>
    <row r="262" spans="2:2" x14ac:dyDescent="0.3">
      <c r="B262" s="15" t="s">
        <v>298</v>
      </c>
    </row>
    <row r="263" spans="2:2" x14ac:dyDescent="0.3">
      <c r="B263" s="15" t="s">
        <v>306</v>
      </c>
    </row>
    <row r="264" spans="2:2" x14ac:dyDescent="0.3">
      <c r="B264" s="15" t="s">
        <v>301</v>
      </c>
    </row>
    <row r="265" spans="2:2" x14ac:dyDescent="0.3">
      <c r="B265" s="15" t="s">
        <v>313</v>
      </c>
    </row>
    <row r="266" spans="2:2" x14ac:dyDescent="0.3">
      <c r="B266" s="15" t="s">
        <v>305</v>
      </c>
    </row>
    <row r="267" spans="2:2" x14ac:dyDescent="0.3">
      <c r="B267" s="15" t="s">
        <v>303</v>
      </c>
    </row>
    <row r="268" spans="2:2" x14ac:dyDescent="0.3">
      <c r="B268" s="15" t="s">
        <v>297</v>
      </c>
    </row>
    <row r="269" spans="2:2" x14ac:dyDescent="0.3">
      <c r="B269" s="15" t="s">
        <v>309</v>
      </c>
    </row>
    <row r="270" spans="2:2" x14ac:dyDescent="0.3">
      <c r="B270" s="15" t="s">
        <v>351</v>
      </c>
    </row>
    <row r="271" spans="2:2" ht="28" x14ac:dyDescent="0.3">
      <c r="B271" s="15" t="s">
        <v>192</v>
      </c>
    </row>
    <row r="272" spans="2:2" x14ac:dyDescent="0.3">
      <c r="B272" s="15" t="s">
        <v>170</v>
      </c>
    </row>
    <row r="273" spans="2:2" x14ac:dyDescent="0.3">
      <c r="B273" s="15" t="s">
        <v>232</v>
      </c>
    </row>
    <row r="274" spans="2:2" x14ac:dyDescent="0.3">
      <c r="B274" s="15" t="s">
        <v>299</v>
      </c>
    </row>
    <row r="275" spans="2:2" x14ac:dyDescent="0.3">
      <c r="B275" s="15" t="s">
        <v>310</v>
      </c>
    </row>
    <row r="276" spans="2:2" ht="28" x14ac:dyDescent="0.3">
      <c r="B276" s="15" t="s">
        <v>304</v>
      </c>
    </row>
    <row r="277" spans="2:2" x14ac:dyDescent="0.3">
      <c r="B277" s="15" t="s">
        <v>315</v>
      </c>
    </row>
    <row r="278" spans="2:2" x14ac:dyDescent="0.3">
      <c r="B278" s="15" t="s">
        <v>300</v>
      </c>
    </row>
    <row r="279" spans="2:2" x14ac:dyDescent="0.3">
      <c r="B279" s="15" t="s">
        <v>144</v>
      </c>
    </row>
    <row r="280" spans="2:2" x14ac:dyDescent="0.3">
      <c r="B280" s="15" t="s">
        <v>314</v>
      </c>
    </row>
    <row r="281" spans="2:2" x14ac:dyDescent="0.3">
      <c r="B281" s="15" t="s">
        <v>331</v>
      </c>
    </row>
    <row r="282" spans="2:2" x14ac:dyDescent="0.3">
      <c r="B282" s="15" t="s">
        <v>321</v>
      </c>
    </row>
    <row r="283" spans="2:2" x14ac:dyDescent="0.3">
      <c r="B283" s="15" t="s">
        <v>332</v>
      </c>
    </row>
    <row r="284" spans="2:2" x14ac:dyDescent="0.3">
      <c r="B284" s="15" t="s">
        <v>320</v>
      </c>
    </row>
    <row r="285" spans="2:2" x14ac:dyDescent="0.3">
      <c r="B285" s="15" t="s">
        <v>319</v>
      </c>
    </row>
    <row r="286" spans="2:2" x14ac:dyDescent="0.3">
      <c r="B286" s="15" t="s">
        <v>322</v>
      </c>
    </row>
    <row r="287" spans="2:2" x14ac:dyDescent="0.3">
      <c r="B287" s="15" t="s">
        <v>326</v>
      </c>
    </row>
    <row r="288" spans="2:2" x14ac:dyDescent="0.3">
      <c r="B288" s="15" t="s">
        <v>329</v>
      </c>
    </row>
    <row r="289" spans="2:2" x14ac:dyDescent="0.3">
      <c r="B289" s="15" t="s">
        <v>325</v>
      </c>
    </row>
    <row r="290" spans="2:2" x14ac:dyDescent="0.3">
      <c r="B290" s="15" t="s">
        <v>327</v>
      </c>
    </row>
    <row r="291" spans="2:2" x14ac:dyDescent="0.3">
      <c r="B291" s="15" t="s">
        <v>324</v>
      </c>
    </row>
    <row r="292" spans="2:2" x14ac:dyDescent="0.3">
      <c r="B292" s="15" t="s">
        <v>316</v>
      </c>
    </row>
    <row r="293" spans="2:2" x14ac:dyDescent="0.3">
      <c r="B293" s="15" t="s">
        <v>330</v>
      </c>
    </row>
    <row r="294" spans="2:2" x14ac:dyDescent="0.3">
      <c r="B294" s="15" t="s">
        <v>334</v>
      </c>
    </row>
    <row r="295" spans="2:2" x14ac:dyDescent="0.3">
      <c r="B295" s="15" t="s">
        <v>333</v>
      </c>
    </row>
    <row r="296" spans="2:2" x14ac:dyDescent="0.3">
      <c r="B296" s="15" t="s">
        <v>101</v>
      </c>
    </row>
    <row r="297" spans="2:2" x14ac:dyDescent="0.3">
      <c r="B297" s="15" t="s">
        <v>179</v>
      </c>
    </row>
    <row r="298" spans="2:2" x14ac:dyDescent="0.3">
      <c r="B298" s="15" t="s">
        <v>336</v>
      </c>
    </row>
    <row r="299" spans="2:2" ht="28" x14ac:dyDescent="0.3">
      <c r="B299" s="15" t="s">
        <v>335</v>
      </c>
    </row>
    <row r="300" spans="2:2" x14ac:dyDescent="0.3">
      <c r="B300" s="15" t="s">
        <v>337</v>
      </c>
    </row>
    <row r="301" spans="2:2" x14ac:dyDescent="0.3">
      <c r="B301" s="15" t="s">
        <v>338</v>
      </c>
    </row>
    <row r="302" spans="2:2" x14ac:dyDescent="0.3">
      <c r="B302" s="15" t="s">
        <v>345</v>
      </c>
    </row>
    <row r="303" spans="2:2" ht="28" x14ac:dyDescent="0.3">
      <c r="B303" s="15" t="s">
        <v>339</v>
      </c>
    </row>
    <row r="304" spans="2:2" x14ac:dyDescent="0.3">
      <c r="B304" s="15" t="s">
        <v>341</v>
      </c>
    </row>
    <row r="305" spans="2:2" x14ac:dyDescent="0.3">
      <c r="B305" s="15" t="s">
        <v>344</v>
      </c>
    </row>
    <row r="306" spans="2:2" x14ac:dyDescent="0.3">
      <c r="B306" s="15" t="s">
        <v>342</v>
      </c>
    </row>
    <row r="307" spans="2:2" x14ac:dyDescent="0.3">
      <c r="B307" s="15" t="s">
        <v>343</v>
      </c>
    </row>
    <row r="308" spans="2:2" x14ac:dyDescent="0.3">
      <c r="B308" s="15" t="s">
        <v>346</v>
      </c>
    </row>
    <row r="309" spans="2:2" x14ac:dyDescent="0.3">
      <c r="B309" s="15" t="s">
        <v>168</v>
      </c>
    </row>
    <row r="310" spans="2:2" x14ac:dyDescent="0.3">
      <c r="B310" s="15" t="s">
        <v>349</v>
      </c>
    </row>
    <row r="311" spans="2:2" x14ac:dyDescent="0.3">
      <c r="B311" s="15" t="s">
        <v>352</v>
      </c>
    </row>
    <row r="312" spans="2:2" x14ac:dyDescent="0.3">
      <c r="B312" s="15" t="s">
        <v>353</v>
      </c>
    </row>
  </sheetData>
  <sheetProtection algorithmName="SHA-512" hashValue="EGVAutuZdbsm3luKz763ydS23rR14eWshILEtrjTNhr0xyQiqrC+8GabErhQ//L/xpzfXCF8UVaZXW0lNb2Mkw==" saltValue="+Ys33P8ClaoqC26ir+4qxw==" spinCount="100000" sheet="1" objects="1" scenarios="1"/>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03DC402B168042896534A685F5D361" ma:contentTypeVersion="8" ma:contentTypeDescription="Create a new document." ma:contentTypeScope="" ma:versionID="be07d49d4b70dfe69421c0a74162d907">
  <xsd:schema xmlns:xsd="http://www.w3.org/2001/XMLSchema" xmlns:xs="http://www.w3.org/2001/XMLSchema" xmlns:p="http://schemas.microsoft.com/office/2006/metadata/properties" xmlns:ns2="5ce53d40-6737-4ae8-b480-63a499dfd0b4" targetNamespace="http://schemas.microsoft.com/office/2006/metadata/properties" ma:root="true" ma:fieldsID="c14f239b9def0f9628bbbd7d457d853b" ns2:_="">
    <xsd:import namespace="5ce53d40-6737-4ae8-b480-63a499dfd0b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e53d40-6737-4ae8-b480-63a499dfd0b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5"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file>

<file path=customXml/item5.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sisl>
</file>

<file path=customXml/itemProps1.xml><?xml version="1.0" encoding="utf-8"?>
<ds:datastoreItem xmlns:ds="http://schemas.openxmlformats.org/officeDocument/2006/customXml" ds:itemID="{6AB68A31-6C8E-44D2-8D42-F4A184F1E570}">
  <ds:schemaRefs>
    <ds:schemaRef ds:uri="http://schemas.microsoft.com/office/2006/metadata/longProperties"/>
  </ds:schemaRefs>
</ds:datastoreItem>
</file>

<file path=customXml/itemProps2.xml><?xml version="1.0" encoding="utf-8"?>
<ds:datastoreItem xmlns:ds="http://schemas.openxmlformats.org/officeDocument/2006/customXml" ds:itemID="{E2EC4572-4A61-4A66-83A2-F727F05A3F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e53d40-6737-4ae8-b480-63a499dfd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972700-58E3-4638-8AA2-FC3B0D49F7CC}">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5ce53d40-6737-4ae8-b480-63a499dfd0b4"/>
    <ds:schemaRef ds:uri="http://www.w3.org/XML/1998/namespace"/>
  </ds:schemaRefs>
</ds:datastoreItem>
</file>

<file path=customXml/itemProps4.xml><?xml version="1.0" encoding="utf-8"?>
<ds:datastoreItem xmlns:ds="http://schemas.openxmlformats.org/officeDocument/2006/customXml" ds:itemID="{536944BF-1386-4DD9-B336-BEC62912F066}">
  <ds:schemaRefs>
    <ds:schemaRef ds:uri="http://schemas.microsoft.com/sharepoint/v3/contenttype/forms"/>
  </ds:schemaRefs>
</ds:datastoreItem>
</file>

<file path=customXml/itemProps5.xml><?xml version="1.0" encoding="utf-8"?>
<ds:datastoreItem xmlns:ds="http://schemas.openxmlformats.org/officeDocument/2006/customXml" ds:itemID="{8982B77C-ABB6-4C0D-877E-036892391D0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27</vt:i4>
      </vt:variant>
    </vt:vector>
  </HeadingPairs>
  <TitlesOfParts>
    <vt:vector size="36" baseType="lpstr">
      <vt:lpstr>Cover</vt:lpstr>
      <vt:lpstr>Q1 - Q 11</vt:lpstr>
      <vt:lpstr>Q12. Business Line</vt:lpstr>
      <vt:lpstr>Q13. Client Funds</vt:lpstr>
      <vt:lpstr>Q14. Client FIs</vt:lpstr>
      <vt:lpstr>Q15. Outsourcing</vt:lpstr>
      <vt:lpstr>Q16. Jurisdictional analysis</vt:lpstr>
      <vt:lpstr>Q17. Branches</vt:lpstr>
      <vt:lpstr>Dropdown menu</vt:lpstr>
      <vt:lpstr>CountryOfIncorporationOfThirdParty</vt:lpstr>
      <vt:lpstr>MCAR_SheetValid</vt:lpstr>
      <vt:lpstr>'Q1 - Q 11'!Print_Area</vt:lpstr>
      <vt:lpstr>'Q12. Business Line'!Print_Area</vt:lpstr>
      <vt:lpstr>'Q13. Client Funds'!Print_Area</vt:lpstr>
      <vt:lpstr>'Q14. Client FIs'!Print_Area</vt:lpstr>
      <vt:lpstr>'Q15. Outsourcing'!Print_Area</vt:lpstr>
      <vt:lpstr>'Q16. Jurisdictional analysis'!Print_Area</vt:lpstr>
      <vt:lpstr>'Q17. Branches'!Print_Area</vt:lpstr>
      <vt:lpstr>Q1.1_TotalValueOfClientFinancialInstruments</vt:lpstr>
      <vt:lpstr>Q1.1_ValueOfClientFunds</vt:lpstr>
      <vt:lpstr>Q1.2</vt:lpstr>
      <vt:lpstr>Q1_1_TotalValueOfClientFinancialInstruments</vt:lpstr>
      <vt:lpstr>Q1_TotalClientAssets</vt:lpstr>
      <vt:lpstr>Q2_d_1</vt:lpstr>
      <vt:lpstr>Q2_d_3</vt:lpstr>
      <vt:lpstr>Q2a_i_TotalNumber_MiFID_RetailClients</vt:lpstr>
      <vt:lpstr>Q2a_ii</vt:lpstr>
      <vt:lpstr>Q2b_i_TotalNumber_MiFID_ProfessionalClients</vt:lpstr>
      <vt:lpstr>Q4a_HighestValueOfClientFunds</vt:lpstr>
      <vt:lpstr>Q4b_LowestValueOfClientFunds</vt:lpstr>
      <vt:lpstr>Q4c_AverageValueOfClientFunds</vt:lpstr>
      <vt:lpstr>Q5a_HighestValueOfFinInstruments</vt:lpstr>
      <vt:lpstr>Q5b_LowestValueOfClientFinancialInstrument</vt:lpstr>
      <vt:lpstr>Q5c_AverageValueOfClientFinancialInstrument</vt:lpstr>
      <vt:lpstr>Q8_ValueOfClientFinancialInstruments</vt:lpstr>
      <vt:lpstr>Q8_ValueOfClientFunds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Murtagh, Louise</dc:creator>
  <cp:keywords>Public</cp:keywords>
  <dc:description/>
  <cp:lastModifiedBy>Central Bank of Ireland</cp:lastModifiedBy>
  <cp:revision/>
  <dcterms:created xsi:type="dcterms:W3CDTF">2019-10-30T10:32:09Z</dcterms:created>
  <dcterms:modified xsi:type="dcterms:W3CDTF">2023-07-13T10:26:40Z</dcterms:modified>
  <cp:category>Public</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89c3c110-e31d-48e2-a33a-43130151a97d</vt:lpwstr>
  </property>
  <property fmtid="{D5CDD505-2E9C-101B-9397-08002B2CF9AE}" pid="3" name="bjSaver">
    <vt:lpwstr>/1viqpz207qNnfNAhyjHvBqCyN0jVywW</vt:lpwstr>
  </property>
  <property fmtid="{D5CDD505-2E9C-101B-9397-08002B2CF9AE}" pid="4" name="ContentTypeId">
    <vt:lpwstr>0x0101005C03DC402B168042896534A685F5D361</vt:lpwstr>
  </property>
  <property fmtid="{D5CDD505-2E9C-101B-9397-08002B2CF9AE}" pid="5" name="display_urn:schemas-microsoft-com:office:office#Editor">
    <vt:lpwstr>Louise Murtagh</vt:lpwstr>
  </property>
  <property fmtid="{D5CDD505-2E9C-101B-9397-08002B2CF9AE}" pid="6" name="display_urn:schemas-microsoft-com:office:office#Author">
    <vt:lpwstr>Louise Murtagh</vt:lpwstr>
  </property>
  <property fmtid="{D5CDD505-2E9C-101B-9397-08002B2CF9AE}" pid="7" name="bjClsUserRVM">
    <vt:lpwstr>[]</vt:lpwstr>
  </property>
  <property fmtid="{D5CDD505-2E9C-101B-9397-08002B2CF9AE}" pid="8" name="_AdHocReviewCycleID">
    <vt:i4>-1061864717</vt:i4>
  </property>
  <property fmtid="{D5CDD505-2E9C-101B-9397-08002B2CF9AE}" pid="9" name="_NewReviewCycle">
    <vt:lpwstr/>
  </property>
  <property fmtid="{D5CDD505-2E9C-101B-9397-08002B2CF9AE}" pid="10" name="_EmailSubject">
    <vt:lpwstr>REQ1101667 RE: MCAR Enhancement </vt:lpwstr>
  </property>
  <property fmtid="{D5CDD505-2E9C-101B-9397-08002B2CF9AE}" pid="11" name="_AuthorEmail">
    <vt:lpwstr>Glenn.Roche@centralbank.ie</vt:lpwstr>
  </property>
  <property fmtid="{D5CDD505-2E9C-101B-9397-08002B2CF9AE}" pid="12" name="_AuthorEmailDisplayName">
    <vt:lpwstr>Roche, Glenn</vt:lpwstr>
  </property>
  <property fmtid="{D5CDD505-2E9C-101B-9397-08002B2CF9AE}" pid="13" name="_PreviousAdHocReviewCycleID">
    <vt:i4>-139597552</vt:i4>
  </property>
  <property fmtid="{D5CDD505-2E9C-101B-9397-08002B2CF9AE}" pid="14" name="_ReviewingToolsShownOnce">
    <vt:lpwstr/>
  </property>
  <property fmtid="{D5CDD505-2E9C-101B-9397-08002B2CF9AE}" pid="15"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6" name="bjDocumentLabelXML-0">
    <vt:lpwstr>ames.com/2008/01/sie/internal/label"&gt;&lt;element uid="33ed6465-8d2f-4fab-bbbc-787e2c148707" value="" /&gt;&lt;/sisl&gt;</vt:lpwstr>
  </property>
  <property fmtid="{D5CDD505-2E9C-101B-9397-08002B2CF9AE}" pid="17" name="bjDocumentSecurityLabel">
    <vt:lpwstr>Public</vt:lpwstr>
  </property>
  <property fmtid="{D5CDD505-2E9C-101B-9397-08002B2CF9AE}" pid="18" name="bjLeftHeaderLabel-first">
    <vt:lpwstr>&amp;"Times New Roman,Regular"&amp;12&amp;K000000Central Bank of Ireland - PUBLIC</vt:lpwstr>
  </property>
  <property fmtid="{D5CDD505-2E9C-101B-9397-08002B2CF9AE}" pid="19" name="bjLeftHeaderLabel-even">
    <vt:lpwstr>&amp;"Times New Roman,Regular"&amp;12&amp;K000000Central Bank of Ireland - PUBLIC</vt:lpwstr>
  </property>
  <property fmtid="{D5CDD505-2E9C-101B-9397-08002B2CF9AE}" pid="20" name="bjLeftHeaderLabel">
    <vt:lpwstr>&amp;"Times New Roman,Regular"&amp;12&amp;K000000Central Bank of Ireland - PUBLIC</vt:lpwstr>
  </property>
</Properties>
</file>